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Desktop\客服系統\LINE@\Line2.0\官方資料\"/>
    </mc:Choice>
  </mc:AlternateContent>
  <bookViews>
    <workbookView xWindow="120" yWindow="465" windowWidth="20310" windowHeight="7305"/>
  </bookViews>
  <sheets>
    <sheet name="TW_Redesign_加購試算表" sheetId="2" r:id="rId1"/>
    <sheet name="計算表_JP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1" i="2" l="1"/>
  <c r="P30" i="2" s="1"/>
  <c r="M31" i="2"/>
  <c r="M25" i="2"/>
  <c r="M24" i="2"/>
  <c r="M23" i="2"/>
  <c r="M22" i="2"/>
  <c r="M21" i="2"/>
  <c r="M20" i="2"/>
  <c r="M19" i="2"/>
  <c r="M18" i="2"/>
  <c r="M17" i="2"/>
  <c r="M16" i="2"/>
  <c r="M30" i="2"/>
  <c r="M29" i="2"/>
  <c r="M28" i="2"/>
  <c r="M27" i="2"/>
  <c r="M26" i="2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N19" i="1"/>
  <c r="N20" i="1"/>
  <c r="M19" i="1"/>
  <c r="M20" i="1"/>
  <c r="N10" i="1"/>
  <c r="N11" i="1"/>
  <c r="N12" i="1"/>
  <c r="N13" i="1"/>
  <c r="N14" i="1"/>
  <c r="N15" i="1"/>
  <c r="N16" i="1"/>
  <c r="N17" i="1"/>
  <c r="M9" i="1"/>
  <c r="M10" i="1"/>
  <c r="M11" i="1"/>
  <c r="M12" i="1"/>
  <c r="M13" i="1"/>
  <c r="M14" i="1"/>
  <c r="M15" i="1"/>
  <c r="M16" i="1"/>
  <c r="M17" i="1"/>
  <c r="P39" i="1"/>
  <c r="N39" i="1"/>
  <c r="Q39" i="1"/>
  <c r="P38" i="1"/>
  <c r="Q38" i="1"/>
  <c r="P37" i="1"/>
  <c r="Q37" i="1"/>
  <c r="P36" i="1"/>
  <c r="P35" i="1"/>
  <c r="Q35" i="1"/>
  <c r="Q36" i="1"/>
  <c r="P34" i="1"/>
  <c r="P33" i="1"/>
  <c r="Q33" i="1"/>
  <c r="P32" i="1"/>
  <c r="Q32" i="1"/>
  <c r="Q34" i="1"/>
  <c r="P31" i="1"/>
  <c r="Q31" i="1"/>
  <c r="P30" i="1"/>
  <c r="Q30" i="1"/>
  <c r="P29" i="1"/>
  <c r="Q29" i="1"/>
  <c r="P28" i="1"/>
  <c r="Q28" i="1"/>
  <c r="P27" i="1"/>
  <c r="Q27" i="1"/>
  <c r="P26" i="1"/>
  <c r="Q26" i="1"/>
  <c r="P25" i="1"/>
  <c r="Q25" i="1"/>
  <c r="P24" i="1"/>
  <c r="Q24" i="1"/>
  <c r="P23" i="1"/>
  <c r="Q23" i="1"/>
  <c r="P22" i="1"/>
  <c r="Q22" i="1"/>
  <c r="P21" i="1"/>
  <c r="Q21" i="1"/>
  <c r="P20" i="1"/>
  <c r="Q20" i="1"/>
  <c r="P19" i="1"/>
  <c r="Q19" i="1"/>
  <c r="P18" i="1"/>
  <c r="Q18" i="1"/>
  <c r="P17" i="1"/>
  <c r="Q17" i="1"/>
  <c r="P16" i="1"/>
  <c r="Q16" i="1"/>
  <c r="P15" i="1"/>
  <c r="Q15" i="1"/>
  <c r="P14" i="1"/>
  <c r="Q14" i="1"/>
  <c r="P13" i="1"/>
  <c r="Q13" i="1"/>
  <c r="P12" i="1"/>
  <c r="Q12" i="1"/>
  <c r="P11" i="1"/>
  <c r="P10" i="1"/>
  <c r="P9" i="1"/>
  <c r="Q9" i="1"/>
  <c r="Q11" i="1"/>
  <c r="Q10" i="1"/>
  <c r="P8" i="1"/>
  <c r="Q8" i="1"/>
  <c r="P7" i="1"/>
  <c r="Q7" i="1"/>
  <c r="H6" i="1"/>
  <c r="I6" i="1"/>
  <c r="P29" i="2" l="1"/>
  <c r="Q29" i="2" s="1"/>
  <c r="Q31" i="2"/>
  <c r="Q30" i="2"/>
  <c r="P28" i="2" l="1"/>
  <c r="Q28" i="2" s="1"/>
  <c r="P27" i="2" l="1"/>
  <c r="P26" i="2" s="1"/>
  <c r="Q27" i="2" l="1"/>
  <c r="Q26" i="2"/>
  <c r="P25" i="2"/>
  <c r="Q25" i="2" s="1"/>
  <c r="P24" i="2" l="1"/>
  <c r="Q24" i="2" l="1"/>
  <c r="P23" i="2"/>
  <c r="Q23" i="2" s="1"/>
  <c r="P22" i="2" l="1"/>
  <c r="Q22" i="2" s="1"/>
  <c r="P21" i="2" l="1"/>
  <c r="P20" i="2" s="1"/>
  <c r="Q21" i="2" l="1"/>
  <c r="Q20" i="2"/>
  <c r="P19" i="2"/>
  <c r="Q19" i="2" l="1"/>
  <c r="P18" i="2"/>
  <c r="Q18" i="2" s="1"/>
  <c r="P17" i="2" l="1"/>
  <c r="Q17" i="2" s="1"/>
  <c r="P16" i="2" l="1"/>
  <c r="Q16" i="2" s="1"/>
  <c r="P15" i="2" l="1"/>
  <c r="Q15" i="2" s="1"/>
  <c r="H14" i="2" s="1"/>
  <c r="I14" i="2" s="1"/>
</calcChain>
</file>

<file path=xl/sharedStrings.xml><?xml version="1.0" encoding="utf-8"?>
<sst xmlns="http://schemas.openxmlformats.org/spreadsheetml/2006/main" count="131" uniqueCount="128">
  <si>
    <t>単価テーブル</t>
    <rPh sb="0" eb="2">
      <t>タンカ</t>
    </rPh>
    <phoneticPr fontId="3"/>
  </si>
  <si>
    <t>追加MSG配信数</t>
    <rPh sb="0" eb="2">
      <t>ツイカ</t>
    </rPh>
    <rPh sb="5" eb="7">
      <t>ハイシン</t>
    </rPh>
    <rPh sb="7" eb="8">
      <t>スウ</t>
    </rPh>
    <phoneticPr fontId="3"/>
  </si>
  <si>
    <t>単価</t>
    <rPh sb="0" eb="2">
      <t>タンカ</t>
    </rPh>
    <phoneticPr fontId="3"/>
  </si>
  <si>
    <t>通数入力</t>
    <rPh sb="0" eb="2">
      <t>ツウスウ</t>
    </rPh>
    <rPh sb="2" eb="4">
      <t>ニュウリョク</t>
    </rPh>
    <phoneticPr fontId="3"/>
  </si>
  <si>
    <t>金額(自動計算)</t>
    <rPh sb="0" eb="2">
      <t>キンガク</t>
    </rPh>
    <rPh sb="3" eb="7">
      <t>ジドウケイサン</t>
    </rPh>
    <phoneticPr fontId="3"/>
  </si>
  <si>
    <t>下限</t>
    <rPh sb="0" eb="2">
      <t>カゲン</t>
    </rPh>
    <phoneticPr fontId="3"/>
  </si>
  <si>
    <t>上限</t>
    <rPh sb="0" eb="2">
      <t>ジョウゲン</t>
    </rPh>
    <phoneticPr fontId="3"/>
  </si>
  <si>
    <t>通数単価</t>
    <rPh sb="0" eb="4">
      <t>ツウスウタンカ</t>
    </rPh>
    <phoneticPr fontId="3"/>
  </si>
  <si>
    <t>レンジ通数</t>
    <rPh sb="3" eb="5">
      <t>ツウスウ</t>
    </rPh>
    <phoneticPr fontId="3"/>
  </si>
  <si>
    <t>レンジ金額</t>
    <rPh sb="3" eb="5">
      <t>キンガク</t>
    </rPh>
    <phoneticPr fontId="3"/>
  </si>
  <si>
    <t>～50,000</t>
  </si>
  <si>
    <t>3.0 JPY</t>
    <phoneticPr fontId="3"/>
  </si>
  <si>
    <t>2.8 JPY</t>
    <phoneticPr fontId="3"/>
  </si>
  <si>
    <t>2.6 JPY</t>
    <phoneticPr fontId="3"/>
  </si>
  <si>
    <t>2.4 JPY</t>
    <phoneticPr fontId="3"/>
  </si>
  <si>
    <t>2.2 JPY</t>
    <phoneticPr fontId="3"/>
  </si>
  <si>
    <t>2.0 JPY</t>
    <phoneticPr fontId="3"/>
  </si>
  <si>
    <t>1.9 JPY</t>
    <phoneticPr fontId="3"/>
  </si>
  <si>
    <t>1.8 JPY</t>
    <phoneticPr fontId="3"/>
  </si>
  <si>
    <t>1.7 JPY</t>
    <phoneticPr fontId="3"/>
  </si>
  <si>
    <t>1.6 JPY</t>
    <phoneticPr fontId="3"/>
  </si>
  <si>
    <t>1.5 JPY</t>
    <phoneticPr fontId="3"/>
  </si>
  <si>
    <t>1.4 JPY</t>
    <phoneticPr fontId="3"/>
  </si>
  <si>
    <t>1.3 JPY</t>
    <phoneticPr fontId="3"/>
  </si>
  <si>
    <t>1.2 JPY</t>
    <phoneticPr fontId="3"/>
  </si>
  <si>
    <t>1.1 JPY</t>
    <phoneticPr fontId="3"/>
  </si>
  <si>
    <t>1.0JPY</t>
    <phoneticPr fontId="3"/>
  </si>
  <si>
    <t>0.95JPY</t>
    <phoneticPr fontId="3"/>
  </si>
  <si>
    <t>0.90JPY</t>
    <phoneticPr fontId="3"/>
  </si>
  <si>
    <t>0.85JPY</t>
    <phoneticPr fontId="3"/>
  </si>
  <si>
    <t>0.80JPY</t>
    <phoneticPr fontId="3"/>
  </si>
  <si>
    <t>0.75JPY</t>
    <phoneticPr fontId="3"/>
  </si>
  <si>
    <t>0.70JPY</t>
    <phoneticPr fontId="3"/>
  </si>
  <si>
    <t>0.65JPY</t>
    <phoneticPr fontId="3"/>
  </si>
  <si>
    <t>0.60JPY</t>
    <phoneticPr fontId="3"/>
  </si>
  <si>
    <t>0.55JPY</t>
    <phoneticPr fontId="3"/>
  </si>
  <si>
    <t>0.50JPY</t>
    <phoneticPr fontId="3"/>
  </si>
  <si>
    <t>0.45JPY</t>
    <phoneticPr fontId="3"/>
  </si>
  <si>
    <t>0.40JPY</t>
    <phoneticPr fontId="3"/>
  </si>
  <si>
    <t>0.35JPY</t>
    <phoneticPr fontId="3"/>
  </si>
  <si>
    <t>0.30JPY</t>
    <phoneticPr fontId="3"/>
  </si>
  <si>
    <t>0.25JPY</t>
    <phoneticPr fontId="3"/>
  </si>
  <si>
    <t>0.20JPY</t>
    <phoneticPr fontId="3"/>
  </si>
  <si>
    <t>0.15JPY</t>
    <phoneticPr fontId="3"/>
  </si>
  <si>
    <t>50,001～100,000</t>
    <phoneticPr fontId="3"/>
  </si>
  <si>
    <t>100,001～200,000</t>
    <phoneticPr fontId="3"/>
  </si>
  <si>
    <t>200,001～300,000</t>
    <phoneticPr fontId="3"/>
  </si>
  <si>
    <t>300,001～400,000</t>
    <phoneticPr fontId="3"/>
  </si>
  <si>
    <t>400,001～500,000</t>
    <phoneticPr fontId="3"/>
  </si>
  <si>
    <t>500,001～600,000</t>
    <phoneticPr fontId="3"/>
  </si>
  <si>
    <t>600,001～700,000</t>
    <phoneticPr fontId="3"/>
  </si>
  <si>
    <t>700,001～800,000</t>
    <phoneticPr fontId="3"/>
  </si>
  <si>
    <t>800,001～900,000</t>
    <phoneticPr fontId="3"/>
  </si>
  <si>
    <t>900,001～1,000,000</t>
    <phoneticPr fontId="3"/>
  </si>
  <si>
    <t>1,000,001～3,000,000</t>
    <phoneticPr fontId="3"/>
  </si>
  <si>
    <t>3,000,001～5,000,000</t>
    <phoneticPr fontId="3"/>
  </si>
  <si>
    <t>5,000,001～7,000,000</t>
    <phoneticPr fontId="3"/>
  </si>
  <si>
    <t>7,000,001～10,000,000</t>
    <phoneticPr fontId="3"/>
  </si>
  <si>
    <t>10,000,0001～1,500,001</t>
    <phoneticPr fontId="3"/>
  </si>
  <si>
    <t>1,500,001～2,000,000</t>
    <phoneticPr fontId="3"/>
  </si>
  <si>
    <t>2,000,001～2,500,000</t>
    <phoneticPr fontId="3"/>
  </si>
  <si>
    <t>2,500,001～3,000,000</t>
    <phoneticPr fontId="3"/>
  </si>
  <si>
    <t>3,000,001～3,500,000</t>
    <phoneticPr fontId="3"/>
  </si>
  <si>
    <t>3,500,001～4,000,000</t>
    <phoneticPr fontId="3"/>
  </si>
  <si>
    <t>4,000,000～4,500,000</t>
    <phoneticPr fontId="3"/>
  </si>
  <si>
    <t>4,500,001～5,000,000</t>
    <phoneticPr fontId="3"/>
  </si>
  <si>
    <t>5,000,001～5,500,000</t>
    <phoneticPr fontId="3"/>
  </si>
  <si>
    <t>5,500,001～6,000,000</t>
    <phoneticPr fontId="3"/>
  </si>
  <si>
    <t>6,000,001～6,500,000</t>
    <phoneticPr fontId="3"/>
  </si>
  <si>
    <t>6,500,001～7,000,000</t>
    <phoneticPr fontId="3"/>
  </si>
  <si>
    <t>7,000,001～7,500,000</t>
    <phoneticPr fontId="3"/>
  </si>
  <si>
    <t>7,500,001～8,000,000</t>
    <phoneticPr fontId="3"/>
  </si>
  <si>
    <t>8,000,001～8,500,000</t>
    <phoneticPr fontId="3"/>
  </si>
  <si>
    <t>8,500,001～9,000,000</t>
    <phoneticPr fontId="3"/>
  </si>
  <si>
    <t>9,000,001～9,500,000</t>
    <phoneticPr fontId="3"/>
  </si>
  <si>
    <t>9,500,001～10,000,000</t>
    <phoneticPr fontId="3"/>
  </si>
  <si>
    <t>計算式</t>
    <rPh sb="0" eb="2">
      <t>ケイサン</t>
    </rPh>
    <rPh sb="2" eb="3">
      <t>シキ</t>
    </rPh>
    <phoneticPr fontId="3"/>
  </si>
  <si>
    <t>単価目安(自動計算)</t>
    <rPh sb="0" eb="2">
      <t>タンカ</t>
    </rPh>
    <rPh sb="2" eb="4">
      <t>メヤス</t>
    </rPh>
    <rPh sb="5" eb="9">
      <t>ジドウケイサン</t>
    </rPh>
    <phoneticPr fontId="3"/>
  </si>
  <si>
    <t>本シートは、あくまで目安把握の参考資料です。LINE社として数値・金額を担保するものではございません。</t>
    <rPh sb="0" eb="1">
      <t>ホン</t>
    </rPh>
    <rPh sb="10" eb="12">
      <t>メヤス</t>
    </rPh>
    <rPh sb="12" eb="14">
      <t>ハアク</t>
    </rPh>
    <rPh sb="15" eb="17">
      <t>サンコウ</t>
    </rPh>
    <rPh sb="17" eb="19">
      <t>シリョウ</t>
    </rPh>
    <rPh sb="26" eb="27">
      <t>シャ</t>
    </rPh>
    <rPh sb="30" eb="32">
      <t>スウチ</t>
    </rPh>
    <rPh sb="33" eb="35">
      <t>キンガク</t>
    </rPh>
    <rPh sb="36" eb="38">
      <t>タンポ</t>
    </rPh>
    <phoneticPr fontId="3"/>
  </si>
  <si>
    <t>②追加Message金額算出</t>
    <rPh sb="1" eb="3">
      <t>ツイカ</t>
    </rPh>
    <rPh sb="10" eb="12">
      <t>キンガク</t>
    </rPh>
    <rPh sb="12" eb="14">
      <t>サンシュツ</t>
    </rPh>
    <phoneticPr fontId="3"/>
  </si>
  <si>
    <t>①追加Message金額レンジ</t>
    <rPh sb="1" eb="3">
      <t>ツイカ</t>
    </rPh>
    <rPh sb="10" eb="12">
      <t>キンガク</t>
    </rPh>
    <phoneticPr fontId="3"/>
  </si>
  <si>
    <t>※通数を入力すると、金額が算出されます。</t>
    <rPh sb="1" eb="2">
      <t>ツウ</t>
    </rPh>
    <rPh sb="2" eb="3">
      <t>スウ</t>
    </rPh>
    <rPh sb="4" eb="6">
      <t>ニュウリョク</t>
    </rPh>
    <rPh sb="10" eb="12">
      <t>キンガク</t>
    </rPh>
    <rPh sb="13" eb="15">
      <t>サンシュツ</t>
    </rPh>
    <phoneticPr fontId="3"/>
  </si>
  <si>
    <t>~25,000</t>
  </si>
  <si>
    <t>msg_month</t>
    <phoneticPr fontId="3"/>
  </si>
  <si>
    <t>月訊息數</t>
  </si>
  <si>
    <t>訊息平均單價(自動計算)</t>
    <rPh sb="7" eb="11">
      <t>ジドウケイサン</t>
    </rPh>
    <phoneticPr fontId="3"/>
  </si>
  <si>
    <t>25001 ~ 35000</t>
  </si>
  <si>
    <t>35001 ~ 45000</t>
  </si>
  <si>
    <t>45001 ~ 65000</t>
  </si>
  <si>
    <t>65001 ~ 105000</t>
  </si>
  <si>
    <t>105001 ~ 185000</t>
  </si>
  <si>
    <t>185001 ~ 345000</t>
  </si>
  <si>
    <t>345001 ~ 665000</t>
  </si>
  <si>
    <t>665001 ~ 825000</t>
  </si>
  <si>
    <t>825001 ~ 1305000</t>
  </si>
  <si>
    <t>1305001 ~ 2585000</t>
  </si>
  <si>
    <t>2585001 ~ 3525000</t>
  </si>
  <si>
    <t>3525001 ~ 5145000</t>
  </si>
  <si>
    <t>5145001 ~ 8025000</t>
  </si>
  <si>
    <t>8025001 ~ 10265000</t>
  </si>
  <si>
    <t>10265001 ~ 20505000</t>
  </si>
  <si>
    <t>20,505,001~</t>
    <phoneticPr fontId="75" type="noConversion"/>
  </si>
  <si>
    <t>加購訊息數量</t>
    <phoneticPr fontId="3"/>
  </si>
  <si>
    <t>訊息單價</t>
    <phoneticPr fontId="3"/>
  </si>
  <si>
    <t>①加購訊息價目表</t>
    <phoneticPr fontId="3"/>
  </si>
  <si>
    <t>價目表</t>
    <phoneticPr fontId="3"/>
  </si>
  <si>
    <t>公式</t>
    <phoneticPr fontId="3"/>
  </si>
  <si>
    <t>每單位訊息單價</t>
    <phoneticPr fontId="3"/>
  </si>
  <si>
    <t>每單位訊息數量</t>
    <phoneticPr fontId="3"/>
  </si>
  <si>
    <t>每單位訊息金額</t>
    <phoneticPr fontId="3"/>
  </si>
  <si>
    <t xml:space="preserve"> -   </t>
  </si>
  <si>
    <t xml:space="preserve"> N/A </t>
  </si>
  <si>
    <t>不能加購</t>
  </si>
  <si>
    <t>加購訊息：統一費率</t>
    <phoneticPr fontId="75" type="noConversion"/>
  </si>
  <si>
    <t>0.15 或以下</t>
    <phoneticPr fontId="75" type="noConversion"/>
  </si>
  <si>
    <t>月費方案</t>
    <phoneticPr fontId="3"/>
  </si>
  <si>
    <t>輕用量</t>
    <phoneticPr fontId="3"/>
  </si>
  <si>
    <t>中用量</t>
    <phoneticPr fontId="3"/>
  </si>
  <si>
    <t>高用量</t>
    <phoneticPr fontId="3"/>
  </si>
  <si>
    <t>每月固定費用</t>
    <phoneticPr fontId="3"/>
  </si>
  <si>
    <t>每月贈送訊息</t>
    <phoneticPr fontId="3"/>
  </si>
  <si>
    <t>加購訊息單價</t>
    <phoneticPr fontId="3"/>
  </si>
  <si>
    <t>加購訊息價目表：請參考左下表格</t>
    <phoneticPr fontId="75" type="noConversion"/>
  </si>
  <si>
    <t>實際使用情況可能根據訊息類型和數量不同、金額有所不同</t>
  </si>
  <si>
    <t>以下試算表僅供內部使用，作為試算金額參考</t>
    <phoneticPr fontId="3"/>
  </si>
  <si>
    <t>加購訊息：採階梯式分層收費, 不是統一費率, 可藉由下方試算表試算加購費用</t>
    <phoneticPr fontId="75" type="noConversion"/>
  </si>
  <si>
    <t>※請輸入月訊息總數 (Target Reach*群發次數)，金額和訊息平均單價將自動帶入公式計算。</t>
    <phoneticPr fontId="3"/>
  </si>
  <si>
    <r>
      <t>②高用量方案：月預算試算</t>
    </r>
    <r>
      <rPr>
        <b/>
        <sz val="12"/>
        <color rgb="FFC00000"/>
        <rFont val="Meiryo UI"/>
        <family val="2"/>
        <charset val="128"/>
      </rPr>
      <t xml:space="preserve"> (已含月費4000元)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</si>
</sst>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  <numFmt numFmtId="178" formatCode="&quot;¥&quot;#,##0;[Red]&quot;¥&quot;\-#,##0"/>
    <numFmt numFmtId="179" formatCode="#,##0_ "/>
    <numFmt numFmtId="180" formatCode="#,##0.00_ "/>
    <numFmt numFmtId="181" formatCode="yy\.mm\.dd"/>
    <numFmt numFmtId="182" formatCode="#,##0.0##;&quot;▲&quot;#,##0.0##;0.0;@"/>
    <numFmt numFmtId="183" formatCode="#,##0.0###;&quot;▲&quot;#,##0.0###;0.0;@"/>
    <numFmt numFmtId="184" formatCode="#,##0;&quot;▲&quot;#,##0;0;@"/>
    <numFmt numFmtId="185" formatCode="_(* #,##0_);_(* \(#,##0\);_(* &quot;-&quot;??_);_(@_)"/>
    <numFmt numFmtId="186" formatCode="_(* #,##0.0000_);_(* \(#,##0.0000\);_(* &quot;-&quot;??_);_(@_)"/>
    <numFmt numFmtId="187" formatCode="#,##0.0000_ "/>
    <numFmt numFmtId="188" formatCode="_(* #,##0_);_(* \(#,##0\);_(* \-\ \ \ _);_(@_)"/>
    <numFmt numFmtId="189" formatCode="_(* #,##0.00_);_(* \(#,##0.00\);_(* \-\ \ \ _);_(@_)"/>
  </numFmts>
  <fonts count="8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444444"/>
      <name val="Meiryo UI"/>
      <family val="3"/>
      <charset val="128"/>
    </font>
    <font>
      <b/>
      <sz val="10"/>
      <color rgb="FF444444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新細明體"/>
      <family val="2"/>
      <charset val="128"/>
      <scheme val="minor"/>
    </font>
    <font>
      <sz val="9"/>
      <color theme="1"/>
      <name val="メイリオ"/>
      <family val="2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新細明體"/>
      <family val="2"/>
      <charset val="128"/>
      <scheme val="minor"/>
    </font>
    <font>
      <sz val="11"/>
      <name val="明朝"/>
      <family val="1"/>
      <charset val="128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8"/>
      <name val="HelveticaCondensed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theme="0"/>
      <name val="新細明體"/>
      <family val="2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新細明體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theme="1"/>
      <name val="新細明體"/>
      <family val="2"/>
      <charset val="128"/>
      <scheme val="minor"/>
    </font>
    <font>
      <sz val="9"/>
      <color theme="1"/>
      <name val="新細明體"/>
      <family val="3"/>
      <charset val="128"/>
      <scheme val="minor"/>
    </font>
    <font>
      <sz val="9"/>
      <color theme="1"/>
      <name val="Arial"/>
      <family val="2"/>
    </font>
    <font>
      <sz val="11"/>
      <color theme="1"/>
      <name val="新細明體"/>
      <family val="2"/>
      <scheme val="minor"/>
    </font>
    <font>
      <sz val="11"/>
      <color indexed="52"/>
      <name val="ＭＳ Ｐゴシック"/>
      <family val="3"/>
      <charset val="128"/>
    </font>
    <font>
      <sz val="11"/>
      <color rgb="FFFA7D00"/>
      <name val="新細明體"/>
      <family val="2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新細明體"/>
      <family val="2"/>
      <charset val="128"/>
      <scheme val="minor"/>
    </font>
    <font>
      <sz val="9"/>
      <name val="Osaka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新細明體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新細明體"/>
      <family val="2"/>
      <charset val="128"/>
      <scheme val="minor"/>
    </font>
    <font>
      <sz val="10"/>
      <color theme="1"/>
      <name val="나눔고딕"/>
      <family val="2"/>
      <charset val="129"/>
    </font>
    <font>
      <sz val="11"/>
      <color theme="1"/>
      <name val="新細明體"/>
      <family val="2"/>
      <charset val="129"/>
      <scheme val="minor"/>
    </font>
    <font>
      <sz val="9"/>
      <color theme="1"/>
      <name val="新細明體"/>
      <family val="1"/>
      <charset val="128"/>
      <scheme val="minor"/>
    </font>
    <font>
      <sz val="9"/>
      <color rgb="FF0070C0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5"/>
      <color theme="3"/>
      <name val="新細明體"/>
      <family val="2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theme="3"/>
      <name val="新細明體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3"/>
      <name val="新細明體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新細明體"/>
      <family val="2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新細明體"/>
      <family val="2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新細明體"/>
      <family val="2"/>
      <charset val="128"/>
      <scheme val="minor"/>
    </font>
    <font>
      <sz val="11"/>
      <color theme="1"/>
      <name val="新細明體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新細明體"/>
      <family val="2"/>
      <charset val="128"/>
      <scheme val="minor"/>
    </font>
    <font>
      <sz val="9"/>
      <name val="中ゴシックＢＢＢ－等幅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新細明體"/>
      <family val="2"/>
      <charset val="128"/>
      <scheme val="minor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新細明體"/>
      <family val="2"/>
      <charset val="128"/>
      <scheme val="minor"/>
    </font>
    <font>
      <sz val="11"/>
      <name val="MS UI Gothic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2"/>
      <charset val="128"/>
    </font>
    <font>
      <sz val="10"/>
      <color theme="0" tint="-4.9989318521683403E-2"/>
      <name val="Meiryo UI"/>
      <family val="3"/>
      <charset val="128"/>
    </font>
    <font>
      <sz val="11"/>
      <color rgb="FF000000"/>
      <name val="Arial"/>
      <family val="2"/>
    </font>
    <font>
      <b/>
      <sz val="12"/>
      <color rgb="FFC00000"/>
      <name val="Meiryo UI"/>
      <family val="2"/>
      <charset val="128"/>
    </font>
    <font>
      <u/>
      <sz val="10"/>
      <color theme="10"/>
      <name val="Meiryo UI"/>
      <family val="2"/>
      <charset val="128"/>
    </font>
    <font>
      <u/>
      <sz val="10"/>
      <color theme="11"/>
      <name val="Meiryo UI"/>
      <family val="2"/>
      <charset val="128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2525"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Fill="0" applyBorder="0" applyAlignment="0"/>
    <xf numFmtId="0" fontId="18" fillId="0" borderId="0"/>
    <xf numFmtId="38" fontId="19" fillId="52" borderId="0" applyNumberFormat="0" applyBorder="0" applyAlignment="0" applyProtection="0"/>
    <xf numFmtId="0" fontId="20" fillId="0" borderId="0">
      <alignment horizontal="left"/>
    </xf>
    <xf numFmtId="0" fontId="21" fillId="0" borderId="12" applyNumberFormat="0" applyAlignment="0" applyProtection="0">
      <alignment horizontal="left" vertical="center"/>
    </xf>
    <xf numFmtId="0" fontId="21" fillId="0" borderId="13">
      <alignment horizontal="left" vertical="center"/>
    </xf>
    <xf numFmtId="0" fontId="21" fillId="0" borderId="13">
      <alignment horizontal="left" vertical="center"/>
    </xf>
    <xf numFmtId="0" fontId="21" fillId="0" borderId="13">
      <alignment horizontal="left" vertical="center"/>
    </xf>
    <xf numFmtId="0" fontId="21" fillId="0" borderId="13">
      <alignment horizontal="left" vertical="center"/>
    </xf>
    <xf numFmtId="0" fontId="21" fillId="0" borderId="13">
      <alignment horizontal="left" vertical="center"/>
    </xf>
    <xf numFmtId="0" fontId="22" fillId="0" borderId="0" applyNumberFormat="0" applyFill="0" applyBorder="0" applyAlignment="0" applyProtection="0">
      <alignment horizontal="right"/>
    </xf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10" fontId="19" fillId="52" borderId="14" applyNumberFormat="0" applyBorder="0" applyAlignment="0" applyProtection="0"/>
    <xf numFmtId="0" fontId="23" fillId="0" borderId="15"/>
    <xf numFmtId="0" fontId="23" fillId="0" borderId="15"/>
    <xf numFmtId="0" fontId="23" fillId="0" borderId="15"/>
    <xf numFmtId="0" fontId="23" fillId="0" borderId="15"/>
    <xf numFmtId="0" fontId="23" fillId="0" borderId="15"/>
    <xf numFmtId="0" fontId="23" fillId="0" borderId="15"/>
    <xf numFmtId="37" fontId="24" fillId="0" borderId="0"/>
    <xf numFmtId="0" fontId="25" fillId="0" borderId="0"/>
    <xf numFmtId="0" fontId="10" fillId="0" borderId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3" fillId="0" borderId="0"/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7" borderId="16" applyNumberFormat="0" applyAlignment="0" applyProtection="0">
      <alignment vertical="center"/>
    </xf>
    <xf numFmtId="0" fontId="27" fillId="57" borderId="16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34" fillId="0" borderId="0" applyFon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25" fillId="59" borderId="17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0" borderId="0" applyNumberFormat="0" applyFill="0" applyBorder="0" applyProtection="0">
      <alignment horizontal="left"/>
    </xf>
    <xf numFmtId="3" fontId="40" fillId="0" borderId="0" applyFill="0" applyBorder="0" applyProtection="0">
      <alignment horizontal="right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1" fillId="60" borderId="19" applyNumberFormat="0" applyAlignment="0" applyProtection="0">
      <alignment vertical="center"/>
    </xf>
    <xf numFmtId="0" fontId="42" fillId="6" borderId="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protection locked="0"/>
    </xf>
    <xf numFmtId="38" fontId="13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81" fontId="40" fillId="0" borderId="0" applyNumberFormat="0" applyFill="0" applyBorder="0" applyProtection="0">
      <alignment horizontal="left"/>
    </xf>
    <xf numFmtId="181" fontId="40" fillId="0" borderId="0" applyFill="0" applyBorder="0" applyProtection="0">
      <alignment horizont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7" fillId="60" borderId="24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40" fillId="0" borderId="0" applyNumberFormat="0" applyFill="0" applyBorder="0" applyProtection="0">
      <alignment horizontal="left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>
      <alignment vertical="center"/>
    </xf>
    <xf numFmtId="178" fontId="61" fillId="0" borderId="0" applyFont="0" applyFill="0" applyBorder="0" applyAlignment="0" applyProtection="0"/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/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2" fillId="43" borderId="19" applyNumberFormat="0" applyAlignment="0" applyProtection="0">
      <alignment vertical="center"/>
    </xf>
    <xf numFmtId="0" fontId="63" fillId="5" borderId="4" applyNumberFormat="0" applyAlignment="0" applyProtection="0">
      <alignment vertical="center"/>
    </xf>
    <xf numFmtId="182" fontId="64" fillId="0" borderId="25" applyFont="0" applyBorder="0" applyAlignment="0" applyProtection="0"/>
    <xf numFmtId="183" fontId="64" fillId="61" borderId="25" applyFont="0" applyBorder="0" applyAlignment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45" fillId="0" borderId="0">
      <alignment vertical="center"/>
    </xf>
    <xf numFmtId="0" fontId="65" fillId="0" borderId="0">
      <alignment vertical="center"/>
    </xf>
    <xf numFmtId="0" fontId="46" fillId="0" borderId="0">
      <alignment vertical="center"/>
    </xf>
    <xf numFmtId="0" fontId="12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61" fillId="0" borderId="0">
      <alignment vertical="center"/>
    </xf>
    <xf numFmtId="0" fontId="13" fillId="0" borderId="0">
      <alignment vertical="center"/>
    </xf>
    <xf numFmtId="0" fontId="35" fillId="0" borderId="0"/>
    <xf numFmtId="0" fontId="14" fillId="0" borderId="0"/>
    <xf numFmtId="0" fontId="61" fillId="0" borderId="0">
      <alignment vertical="center"/>
    </xf>
    <xf numFmtId="0" fontId="25" fillId="0" borderId="0"/>
    <xf numFmtId="0" fontId="25" fillId="0" borderId="0">
      <alignment vertical="center"/>
    </xf>
    <xf numFmtId="0" fontId="13" fillId="0" borderId="0">
      <alignment vertical="center"/>
    </xf>
    <xf numFmtId="0" fontId="66" fillId="0" borderId="0"/>
    <xf numFmtId="0" fontId="32" fillId="0" borderId="0"/>
    <xf numFmtId="0" fontId="67" fillId="0" borderId="0"/>
    <xf numFmtId="0" fontId="13" fillId="0" borderId="0">
      <alignment vertical="center"/>
    </xf>
    <xf numFmtId="0" fontId="33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13" fillId="0" borderId="0">
      <alignment vertical="center"/>
    </xf>
    <xf numFmtId="0" fontId="68" fillId="0" borderId="0"/>
    <xf numFmtId="0" fontId="13" fillId="0" borderId="0">
      <alignment vertical="center"/>
    </xf>
    <xf numFmtId="0" fontId="6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184" fontId="64" fillId="61" borderId="26" applyFont="0" applyBorder="0" applyAlignment="0">
      <protection locked="0"/>
    </xf>
    <xf numFmtId="0" fontId="69" fillId="0" borderId="0"/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72" fillId="0" borderId="0">
      <alignment vertical="center"/>
    </xf>
    <xf numFmtId="177" fontId="1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33" borderId="0" xfId="0" applyFill="1">
      <alignment vertical="center"/>
    </xf>
    <xf numFmtId="0" fontId="4" fillId="33" borderId="0" xfId="0" applyFont="1" applyFill="1">
      <alignment vertical="center"/>
    </xf>
    <xf numFmtId="0" fontId="4" fillId="34" borderId="0" xfId="0" applyFont="1" applyFill="1">
      <alignment vertical="center"/>
    </xf>
    <xf numFmtId="0" fontId="5" fillId="33" borderId="0" xfId="0" applyFont="1" applyFill="1">
      <alignment vertical="center"/>
    </xf>
    <xf numFmtId="0" fontId="6" fillId="33" borderId="0" xfId="0" applyFont="1" applyFill="1">
      <alignment vertical="center"/>
    </xf>
    <xf numFmtId="0" fontId="7" fillId="35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2" fillId="36" borderId="11" xfId="0" applyFont="1" applyFill="1" applyBorder="1">
      <alignment vertical="center"/>
    </xf>
    <xf numFmtId="0" fontId="9" fillId="36" borderId="11" xfId="0" applyFont="1" applyFill="1" applyBorder="1">
      <alignment vertical="center"/>
    </xf>
    <xf numFmtId="0" fontId="7" fillId="33" borderId="10" xfId="0" applyFont="1" applyFill="1" applyBorder="1" applyAlignment="1">
      <alignment horizontal="left" vertical="top" wrapText="1"/>
    </xf>
    <xf numFmtId="179" fontId="4" fillId="33" borderId="11" xfId="0" applyNumberFormat="1" applyFont="1" applyFill="1" applyBorder="1">
      <alignment vertical="center"/>
    </xf>
    <xf numFmtId="179" fontId="4" fillId="37" borderId="11" xfId="0" applyNumberFormat="1" applyFont="1" applyFill="1" applyBorder="1">
      <alignment vertical="center"/>
    </xf>
    <xf numFmtId="180" fontId="4" fillId="37" borderId="11" xfId="0" applyNumberFormat="1" applyFont="1" applyFill="1" applyBorder="1">
      <alignment vertical="center"/>
    </xf>
    <xf numFmtId="0" fontId="0" fillId="33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73" fillId="33" borderId="0" xfId="0" applyFont="1" applyFill="1">
      <alignment vertical="center"/>
    </xf>
    <xf numFmtId="0" fontId="74" fillId="33" borderId="0" xfId="0" applyFont="1" applyFill="1">
      <alignment vertical="center"/>
    </xf>
    <xf numFmtId="0" fontId="73" fillId="33" borderId="0" xfId="0" applyFont="1" applyFill="1" applyBorder="1" applyAlignment="1">
      <alignment horizontal="left" vertical="top" wrapText="1"/>
    </xf>
    <xf numFmtId="179" fontId="74" fillId="33" borderId="0" xfId="0" applyNumberFormat="1" applyFont="1" applyFill="1">
      <alignment vertical="center"/>
    </xf>
    <xf numFmtId="0" fontId="74" fillId="33" borderId="0" xfId="0" applyFont="1" applyFill="1" applyBorder="1" applyAlignment="1">
      <alignment horizontal="center" vertical="center"/>
    </xf>
    <xf numFmtId="185" fontId="74" fillId="33" borderId="0" xfId="2522" applyNumberFormat="1" applyFont="1" applyFill="1" applyAlignment="1">
      <alignment vertical="center"/>
    </xf>
    <xf numFmtId="0" fontId="76" fillId="33" borderId="10" xfId="0" applyFont="1" applyFill="1" applyBorder="1" applyAlignment="1">
      <alignment horizontal="left" vertical="top" wrapText="1"/>
    </xf>
    <xf numFmtId="186" fontId="74" fillId="33" borderId="0" xfId="2522" applyNumberFormat="1" applyFont="1" applyFill="1" applyAlignment="1">
      <alignment vertical="center"/>
    </xf>
    <xf numFmtId="187" fontId="4" fillId="37" borderId="11" xfId="0" applyNumberFormat="1" applyFont="1" applyFill="1" applyBorder="1">
      <alignment vertical="center"/>
    </xf>
    <xf numFmtId="188" fontId="77" fillId="0" borderId="25" xfId="0" applyNumberFormat="1" applyFont="1" applyBorder="1" applyAlignment="1">
      <alignment vertical="top"/>
    </xf>
    <xf numFmtId="189" fontId="77" fillId="0" borderId="25" xfId="0" applyNumberFormat="1" applyFont="1" applyBorder="1" applyAlignment="1">
      <alignment horizontal="right" vertical="top"/>
    </xf>
    <xf numFmtId="189" fontId="77" fillId="0" borderId="25" xfId="0" applyNumberFormat="1" applyFont="1" applyBorder="1" applyAlignment="1">
      <alignment vertical="top"/>
    </xf>
    <xf numFmtId="0" fontId="77" fillId="0" borderId="0" xfId="0" applyFont="1" applyAlignment="1">
      <alignment vertical="top"/>
    </xf>
    <xf numFmtId="0" fontId="73" fillId="62" borderId="0" xfId="0" applyFont="1" applyFill="1">
      <alignment vertical="center"/>
    </xf>
    <xf numFmtId="0" fontId="74" fillId="62" borderId="0" xfId="0" applyFont="1" applyFill="1">
      <alignment vertical="center"/>
    </xf>
    <xf numFmtId="186" fontId="74" fillId="62" borderId="0" xfId="2522" applyNumberFormat="1" applyFont="1" applyFill="1" applyAlignment="1">
      <alignment vertical="center"/>
    </xf>
    <xf numFmtId="185" fontId="74" fillId="62" borderId="0" xfId="2522" applyNumberFormat="1" applyFont="1" applyFill="1" applyAlignment="1">
      <alignment vertical="center"/>
    </xf>
    <xf numFmtId="0" fontId="73" fillId="62" borderId="0" xfId="0" applyFont="1" applyFill="1" applyBorder="1" applyAlignment="1">
      <alignment horizontal="left" vertical="top" wrapText="1"/>
    </xf>
    <xf numFmtId="179" fontId="74" fillId="62" borderId="0" xfId="0" applyNumberFormat="1" applyFont="1" applyFill="1">
      <alignment vertical="center"/>
    </xf>
    <xf numFmtId="0" fontId="74" fillId="62" borderId="0" xfId="0" applyFont="1" applyFill="1" applyBorder="1" applyAlignment="1">
      <alignment horizontal="center" vertical="center"/>
    </xf>
    <xf numFmtId="179" fontId="76" fillId="62" borderId="0" xfId="0" applyNumberFormat="1" applyFont="1" applyFill="1">
      <alignment vertical="center"/>
    </xf>
    <xf numFmtId="0" fontId="2" fillId="63" borderId="10" xfId="0" applyFont="1" applyFill="1" applyBorder="1" applyAlignment="1">
      <alignment horizontal="center" vertical="top" wrapText="1"/>
    </xf>
    <xf numFmtId="0" fontId="0" fillId="33" borderId="14" xfId="0" applyFill="1" applyBorder="1">
      <alignment vertical="center"/>
    </xf>
    <xf numFmtId="0" fontId="2" fillId="63" borderId="27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33" borderId="0" xfId="0" applyFont="1" applyFill="1">
      <alignment vertical="center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</cellXfs>
  <cellStyles count="2525">
    <cellStyle name="=C:\WINNT\SYSTEM32\COMMAND.COM" xfId="1"/>
    <cellStyle name="=C:\WINNT\SYSTEM32\COMMAND.COM 2" xfId="2"/>
    <cellStyle name="W_04-OPS -- Headcount" xfId="3"/>
    <cellStyle name="20% - アクセント 1 2" xfId="4"/>
    <cellStyle name="20% - アクセント 1 3" xfId="5"/>
    <cellStyle name="20% - アクセント 1 3 2" xfId="6"/>
    <cellStyle name="20% - アクセント 1 4" xfId="7"/>
    <cellStyle name="20% - アクセント 1 4 2" xfId="8"/>
    <cellStyle name="20% - アクセント 1 5" xfId="9"/>
    <cellStyle name="20% - アクセント 1 6" xfId="10"/>
    <cellStyle name="20% - アクセント 2 2" xfId="11"/>
    <cellStyle name="20% - アクセント 2 3" xfId="12"/>
    <cellStyle name="20% - アクセント 2 3 2" xfId="13"/>
    <cellStyle name="20% - アクセント 2 4" xfId="14"/>
    <cellStyle name="20% - アクセント 2 4 2" xfId="15"/>
    <cellStyle name="20% - アクセント 2 5" xfId="16"/>
    <cellStyle name="20% - アクセント 2 6" xfId="17"/>
    <cellStyle name="20% - アクセント 3 2" xfId="18"/>
    <cellStyle name="20% - アクセント 3 3" xfId="19"/>
    <cellStyle name="20% - アクセント 3 3 2" xfId="20"/>
    <cellStyle name="20% - アクセント 3 4" xfId="21"/>
    <cellStyle name="20% - アクセント 3 4 2" xfId="22"/>
    <cellStyle name="20% - アクセント 3 5" xfId="23"/>
    <cellStyle name="20% - アクセント 3 6" xfId="24"/>
    <cellStyle name="20% - アクセント 4 2" xfId="25"/>
    <cellStyle name="20% - アクセント 4 3" xfId="26"/>
    <cellStyle name="20% - アクセント 4 3 2" xfId="27"/>
    <cellStyle name="20% - アクセント 4 4" xfId="28"/>
    <cellStyle name="20% - アクセント 4 4 2" xfId="29"/>
    <cellStyle name="20% - アクセント 4 5" xfId="30"/>
    <cellStyle name="20% - アクセント 4 6" xfId="31"/>
    <cellStyle name="20% - アクセント 5 2" xfId="32"/>
    <cellStyle name="20% - アクセント 5 3" xfId="33"/>
    <cellStyle name="20% - アクセント 5 3 2" xfId="34"/>
    <cellStyle name="20% - アクセント 5 4" xfId="35"/>
    <cellStyle name="20% - アクセント 5 4 2" xfId="36"/>
    <cellStyle name="20% - アクセント 5 5" xfId="37"/>
    <cellStyle name="20% - アクセント 5 6" xfId="38"/>
    <cellStyle name="20% - アクセント 6 2" xfId="39"/>
    <cellStyle name="20% - アクセント 6 3" xfId="40"/>
    <cellStyle name="20% - アクセント 6 3 2" xfId="41"/>
    <cellStyle name="20% - アクセント 6 4" xfId="42"/>
    <cellStyle name="20% - アクセント 6 4 2" xfId="43"/>
    <cellStyle name="20% - アクセント 6 5" xfId="44"/>
    <cellStyle name="20% - アクセント 6 6" xfId="45"/>
    <cellStyle name="40% - アクセント 1 2" xfId="46"/>
    <cellStyle name="40% - アクセント 1 3" xfId="47"/>
    <cellStyle name="40% - アクセント 1 3 2" xfId="48"/>
    <cellStyle name="40% - アクセント 1 4" xfId="49"/>
    <cellStyle name="40% - アクセント 1 4 2" xfId="50"/>
    <cellStyle name="40% - アクセント 1 5" xfId="51"/>
    <cellStyle name="40% - アクセント 1 6" xfId="52"/>
    <cellStyle name="40% - アクセント 1 7" xfId="53"/>
    <cellStyle name="40% - アクセント 2 2" xfId="54"/>
    <cellStyle name="40% - アクセント 2 3" xfId="55"/>
    <cellStyle name="40% - アクセント 2 3 2" xfId="56"/>
    <cellStyle name="40% - アクセント 2 4" xfId="57"/>
    <cellStyle name="40% - アクセント 2 4 2" xfId="58"/>
    <cellStyle name="40% - アクセント 2 5" xfId="59"/>
    <cellStyle name="40% - アクセント 2 6" xfId="60"/>
    <cellStyle name="40% - アクセント 3 2" xfId="61"/>
    <cellStyle name="40% - アクセント 3 3" xfId="62"/>
    <cellStyle name="40% - アクセント 3 3 2" xfId="63"/>
    <cellStyle name="40% - アクセント 3 4" xfId="64"/>
    <cellStyle name="40% - アクセント 3 4 2" xfId="65"/>
    <cellStyle name="40% - アクセント 3 5" xfId="66"/>
    <cellStyle name="40% - アクセント 3 6" xfId="67"/>
    <cellStyle name="40% - アクセント 4 2" xfId="68"/>
    <cellStyle name="40% - アクセント 4 3" xfId="69"/>
    <cellStyle name="40% - アクセント 4 3 2" xfId="70"/>
    <cellStyle name="40% - アクセント 4 4" xfId="71"/>
    <cellStyle name="40% - アクセント 4 4 2" xfId="72"/>
    <cellStyle name="40% - アクセント 4 5" xfId="73"/>
    <cellStyle name="40% - アクセント 4 6" xfId="74"/>
    <cellStyle name="40% - アクセント 5 2" xfId="75"/>
    <cellStyle name="40% - アクセント 5 3" xfId="76"/>
    <cellStyle name="40% - アクセント 5 3 2" xfId="77"/>
    <cellStyle name="40% - アクセント 5 4" xfId="78"/>
    <cellStyle name="40% - アクセント 5 4 2" xfId="79"/>
    <cellStyle name="40% - アクセント 5 5" xfId="80"/>
    <cellStyle name="40% - アクセント 5 6" xfId="81"/>
    <cellStyle name="40% - アクセント 5 7" xfId="82"/>
    <cellStyle name="40% - アクセント 6 2" xfId="83"/>
    <cellStyle name="40% - アクセント 6 3" xfId="84"/>
    <cellStyle name="40% - アクセント 6 3 2" xfId="85"/>
    <cellStyle name="40% - アクセント 6 4" xfId="86"/>
    <cellStyle name="40% - アクセント 6 4 2" xfId="87"/>
    <cellStyle name="40% - アクセント 6 5" xfId="88"/>
    <cellStyle name="40% - アクセント 6 6" xfId="89"/>
    <cellStyle name="60% - アクセント 1 2" xfId="90"/>
    <cellStyle name="60% - アクセント 1 3" xfId="91"/>
    <cellStyle name="60% - アクセント 1 4" xfId="92"/>
    <cellStyle name="60% - アクセント 2 2" xfId="93"/>
    <cellStyle name="60% - アクセント 2 3" xfId="94"/>
    <cellStyle name="60% - アクセント 2 4" xfId="95"/>
    <cellStyle name="60% - アクセント 3 2" xfId="96"/>
    <cellStyle name="60% - アクセント 3 3" xfId="97"/>
    <cellStyle name="60% - アクセント 3 4" xfId="98"/>
    <cellStyle name="60% - アクセント 4 2" xfId="99"/>
    <cellStyle name="60% - アクセント 4 3" xfId="100"/>
    <cellStyle name="60% - アクセント 4 4" xfId="101"/>
    <cellStyle name="60% - アクセント 5 2" xfId="102"/>
    <cellStyle name="60% - アクセント 5 3" xfId="103"/>
    <cellStyle name="60% - アクセント 5 4" xfId="104"/>
    <cellStyle name="60% - アクセント 6 2" xfId="105"/>
    <cellStyle name="60% - アクセント 6 3" xfId="106"/>
    <cellStyle name="60% - アクセント 6 4" xfId="107"/>
    <cellStyle name="Calc Currency (0)" xfId="108"/>
    <cellStyle name="category" xfId="109"/>
    <cellStyle name="Grey" xfId="110"/>
    <cellStyle name="HEADER" xfId="111"/>
    <cellStyle name="Header1" xfId="112"/>
    <cellStyle name="Header2" xfId="113"/>
    <cellStyle name="Header2 2" xfId="114"/>
    <cellStyle name="Header2 2 2" xfId="115"/>
    <cellStyle name="Header2 2 3" xfId="116"/>
    <cellStyle name="Header2 3" xfId="117"/>
    <cellStyle name="HelvCond8" xfId="118"/>
    <cellStyle name="Input [yellow]" xfId="119"/>
    <cellStyle name="Input [yellow] 2" xfId="120"/>
    <cellStyle name="Input [yellow] 2 2" xfId="121"/>
    <cellStyle name="Input [yellow] 2 2 2" xfId="122"/>
    <cellStyle name="Input [yellow] 2 2 2 2" xfId="123"/>
    <cellStyle name="Input [yellow] 2 2 3" xfId="124"/>
    <cellStyle name="Input [yellow] 2 3" xfId="125"/>
    <cellStyle name="Input [yellow] 3" xfId="126"/>
    <cellStyle name="Input [yellow] 3 2" xfId="127"/>
    <cellStyle name="Input [yellow] 3 2 2" xfId="128"/>
    <cellStyle name="Input [yellow] 3 3" xfId="129"/>
    <cellStyle name="Input [yellow] 4" xfId="130"/>
    <cellStyle name="Model" xfId="131"/>
    <cellStyle name="Model 2" xfId="132"/>
    <cellStyle name="Model 2 2" xfId="133"/>
    <cellStyle name="Model 2 2 2" xfId="134"/>
    <cellStyle name="Model 3" xfId="135"/>
    <cellStyle name="Model 3 2" xfId="136"/>
    <cellStyle name="no dec" xfId="137"/>
    <cellStyle name="Normal - Style1" xfId="138"/>
    <cellStyle name="Normal_#18-Internet" xfId="139"/>
    <cellStyle name="Œ…‹æØ‚è [0.00]_9610aje" xfId="140"/>
    <cellStyle name="Œ…‹æØ‚è_9610aje" xfId="141"/>
    <cellStyle name="Percent [2]" xfId="142"/>
    <cellStyle name="subhead" xfId="143"/>
    <cellStyle name="アクセント 1 2" xfId="144"/>
    <cellStyle name="アクセント 1 3" xfId="145"/>
    <cellStyle name="アクセント 1 4" xfId="146"/>
    <cellStyle name="アクセント 2 2" xfId="147"/>
    <cellStyle name="アクセント 2 3" xfId="148"/>
    <cellStyle name="アクセント 2 4" xfId="149"/>
    <cellStyle name="アクセント 3 2" xfId="150"/>
    <cellStyle name="アクセント 3 3" xfId="151"/>
    <cellStyle name="アクセント 3 4" xfId="152"/>
    <cellStyle name="アクセント 4 2" xfId="153"/>
    <cellStyle name="アクセント 4 3" xfId="154"/>
    <cellStyle name="アクセント 4 4" xfId="155"/>
    <cellStyle name="アクセント 5 2" xfId="156"/>
    <cellStyle name="アクセント 5 3" xfId="157"/>
    <cellStyle name="アクセント 5 4" xfId="158"/>
    <cellStyle name="アクセント 6 2" xfId="159"/>
    <cellStyle name="アクセント 6 3" xfId="160"/>
    <cellStyle name="アクセント 6 4" xfId="161"/>
    <cellStyle name="タイトル 2" xfId="162"/>
    <cellStyle name="タイトル 3" xfId="163"/>
    <cellStyle name="チェック セル 2" xfId="164"/>
    <cellStyle name="チェック セル 3" xfId="165"/>
    <cellStyle name="チェック セル 4" xfId="166"/>
    <cellStyle name="どちらでもない 2" xfId="167"/>
    <cellStyle name="どちらでもない 3" xfId="168"/>
    <cellStyle name="どちらでもない 4" xfId="169"/>
    <cellStyle name="パーセント 10" xfId="170"/>
    <cellStyle name="パーセント 10 2" xfId="171"/>
    <cellStyle name="パーセント 11" xfId="172"/>
    <cellStyle name="パーセント 2" xfId="173"/>
    <cellStyle name="パーセント 2 2" xfId="174"/>
    <cellStyle name="パーセント 2 2 2" xfId="175"/>
    <cellStyle name="パーセント 2 3" xfId="176"/>
    <cellStyle name="パーセント 2 4" xfId="177"/>
    <cellStyle name="パーセント 2 5" xfId="178"/>
    <cellStyle name="パーセント 2 6" xfId="179"/>
    <cellStyle name="パーセント 3" xfId="180"/>
    <cellStyle name="パーセント 3 2" xfId="181"/>
    <cellStyle name="パーセント 3 3" xfId="182"/>
    <cellStyle name="パーセント 3 4" xfId="183"/>
    <cellStyle name="パーセント 4" xfId="184"/>
    <cellStyle name="パーセント 5" xfId="185"/>
    <cellStyle name="パーセント 5 2" xfId="186"/>
    <cellStyle name="パーセント 6" xfId="187"/>
    <cellStyle name="パーセント 6 2" xfId="188"/>
    <cellStyle name="パーセント 7" xfId="189"/>
    <cellStyle name="パーセント 7 2" xfId="190"/>
    <cellStyle name="パーセント 8" xfId="191"/>
    <cellStyle name="パーセント 8 2" xfId="192"/>
    <cellStyle name="パーセント 9" xfId="193"/>
    <cellStyle name="パーセント 9 2" xfId="194"/>
    <cellStyle name="メモ 2" xfId="195"/>
    <cellStyle name="メモ 2 2" xfId="196"/>
    <cellStyle name="メモ 2 2 2" xfId="197"/>
    <cellStyle name="メモ 2 2 2 2" xfId="198"/>
    <cellStyle name="メモ 2 2 2 2 10" xfId="199"/>
    <cellStyle name="メモ 2 2 2 2 11" xfId="200"/>
    <cellStyle name="メモ 2 2 2 2 12" xfId="201"/>
    <cellStyle name="メモ 2 2 2 2 13" xfId="202"/>
    <cellStyle name="メモ 2 2 2 2 14" xfId="203"/>
    <cellStyle name="メモ 2 2 2 2 15" xfId="204"/>
    <cellStyle name="メモ 2 2 2 2 16" xfId="205"/>
    <cellStyle name="メモ 2 2 2 2 17" xfId="206"/>
    <cellStyle name="メモ 2 2 2 2 18" xfId="207"/>
    <cellStyle name="メモ 2 2 2 2 19" xfId="208"/>
    <cellStyle name="メモ 2 2 2 2 2" xfId="209"/>
    <cellStyle name="メモ 2 2 2 2 20" xfId="210"/>
    <cellStyle name="メモ 2 2 2 2 21" xfId="211"/>
    <cellStyle name="メモ 2 2 2 2 22" xfId="212"/>
    <cellStyle name="メモ 2 2 2 2 23" xfId="213"/>
    <cellStyle name="メモ 2 2 2 2 24" xfId="214"/>
    <cellStyle name="メモ 2 2 2 2 25" xfId="215"/>
    <cellStyle name="メモ 2 2 2 2 26" xfId="216"/>
    <cellStyle name="メモ 2 2 2 2 27" xfId="217"/>
    <cellStyle name="メモ 2 2 2 2 28" xfId="218"/>
    <cellStyle name="メモ 2 2 2 2 29" xfId="219"/>
    <cellStyle name="メモ 2 2 2 2 3" xfId="220"/>
    <cellStyle name="メモ 2 2 2 2 30" xfId="221"/>
    <cellStyle name="メモ 2 2 2 2 31" xfId="222"/>
    <cellStyle name="メモ 2 2 2 2 32" xfId="223"/>
    <cellStyle name="メモ 2 2 2 2 33" xfId="224"/>
    <cellStyle name="メモ 2 2 2 2 34" xfId="225"/>
    <cellStyle name="メモ 2 2 2 2 35" xfId="226"/>
    <cellStyle name="メモ 2 2 2 2 4" xfId="227"/>
    <cellStyle name="メモ 2 2 2 2 5" xfId="228"/>
    <cellStyle name="メモ 2 2 2 2 6" xfId="229"/>
    <cellStyle name="メモ 2 2 2 2 7" xfId="230"/>
    <cellStyle name="メモ 2 2 2 2 8" xfId="231"/>
    <cellStyle name="メモ 2 2 2 2 9" xfId="232"/>
    <cellStyle name="メモ 2 2 2 3" xfId="233"/>
    <cellStyle name="メモ 2 2 2 3 10" xfId="234"/>
    <cellStyle name="メモ 2 2 2 3 11" xfId="235"/>
    <cellStyle name="メモ 2 2 2 3 12" xfId="236"/>
    <cellStyle name="メモ 2 2 2 3 13" xfId="237"/>
    <cellStyle name="メモ 2 2 2 3 14" xfId="238"/>
    <cellStyle name="メモ 2 2 2 3 15" xfId="239"/>
    <cellStyle name="メモ 2 2 2 3 16" xfId="240"/>
    <cellStyle name="メモ 2 2 2 3 17" xfId="241"/>
    <cellStyle name="メモ 2 2 2 3 18" xfId="242"/>
    <cellStyle name="メモ 2 2 2 3 19" xfId="243"/>
    <cellStyle name="メモ 2 2 2 3 2" xfId="244"/>
    <cellStyle name="メモ 2 2 2 3 20" xfId="245"/>
    <cellStyle name="メモ 2 2 2 3 21" xfId="246"/>
    <cellStyle name="メモ 2 2 2 3 22" xfId="247"/>
    <cellStyle name="メモ 2 2 2 3 23" xfId="248"/>
    <cellStyle name="メモ 2 2 2 3 24" xfId="249"/>
    <cellStyle name="メモ 2 2 2 3 25" xfId="250"/>
    <cellStyle name="メモ 2 2 2 3 26" xfId="251"/>
    <cellStyle name="メモ 2 2 2 3 27" xfId="252"/>
    <cellStyle name="メモ 2 2 2 3 28" xfId="253"/>
    <cellStyle name="メモ 2 2 2 3 29" xfId="254"/>
    <cellStyle name="メモ 2 2 2 3 3" xfId="255"/>
    <cellStyle name="メモ 2 2 2 3 30" xfId="256"/>
    <cellStyle name="メモ 2 2 2 3 31" xfId="257"/>
    <cellStyle name="メモ 2 2 2 3 32" xfId="258"/>
    <cellStyle name="メモ 2 2 2 3 33" xfId="259"/>
    <cellStyle name="メモ 2 2 2 3 34" xfId="260"/>
    <cellStyle name="メモ 2 2 2 3 35" xfId="261"/>
    <cellStyle name="メモ 2 2 2 3 4" xfId="262"/>
    <cellStyle name="メモ 2 2 2 3 5" xfId="263"/>
    <cellStyle name="メモ 2 2 2 3 6" xfId="264"/>
    <cellStyle name="メモ 2 2 2 3 7" xfId="265"/>
    <cellStyle name="メモ 2 2 2 3 8" xfId="266"/>
    <cellStyle name="メモ 2 2 2 3 9" xfId="267"/>
    <cellStyle name="メモ 2 2 3" xfId="268"/>
    <cellStyle name="メモ 2 2 3 10" xfId="269"/>
    <cellStyle name="メモ 2 2 3 11" xfId="270"/>
    <cellStyle name="メモ 2 2 3 12" xfId="271"/>
    <cellStyle name="メモ 2 2 3 13" xfId="272"/>
    <cellStyle name="メモ 2 2 3 14" xfId="273"/>
    <cellStyle name="メモ 2 2 3 15" xfId="274"/>
    <cellStyle name="メモ 2 2 3 16" xfId="275"/>
    <cellStyle name="メモ 2 2 3 17" xfId="276"/>
    <cellStyle name="メモ 2 2 3 18" xfId="277"/>
    <cellStyle name="メモ 2 2 3 19" xfId="278"/>
    <cellStyle name="メモ 2 2 3 2" xfId="279"/>
    <cellStyle name="メモ 2 2 3 20" xfId="280"/>
    <cellStyle name="メモ 2 2 3 21" xfId="281"/>
    <cellStyle name="メモ 2 2 3 22" xfId="282"/>
    <cellStyle name="メモ 2 2 3 23" xfId="283"/>
    <cellStyle name="メモ 2 2 3 24" xfId="284"/>
    <cellStyle name="メモ 2 2 3 25" xfId="285"/>
    <cellStyle name="メモ 2 2 3 26" xfId="286"/>
    <cellStyle name="メモ 2 2 3 27" xfId="287"/>
    <cellStyle name="メモ 2 2 3 28" xfId="288"/>
    <cellStyle name="メモ 2 2 3 29" xfId="289"/>
    <cellStyle name="メモ 2 2 3 3" xfId="290"/>
    <cellStyle name="メモ 2 2 3 4" xfId="291"/>
    <cellStyle name="メモ 2 2 3 5" xfId="292"/>
    <cellStyle name="メモ 2 2 3 6" xfId="293"/>
    <cellStyle name="メモ 2 2 3 7" xfId="294"/>
    <cellStyle name="メモ 2 2 3 8" xfId="295"/>
    <cellStyle name="メモ 2 2 3 9" xfId="296"/>
    <cellStyle name="メモ 2 2 4" xfId="297"/>
    <cellStyle name="メモ 2 2 4 10" xfId="298"/>
    <cellStyle name="メモ 2 2 4 11" xfId="299"/>
    <cellStyle name="メモ 2 2 4 12" xfId="300"/>
    <cellStyle name="メモ 2 2 4 13" xfId="301"/>
    <cellStyle name="メモ 2 2 4 14" xfId="302"/>
    <cellStyle name="メモ 2 2 4 15" xfId="303"/>
    <cellStyle name="メモ 2 2 4 16" xfId="304"/>
    <cellStyle name="メモ 2 2 4 17" xfId="305"/>
    <cellStyle name="メモ 2 2 4 18" xfId="306"/>
    <cellStyle name="メモ 2 2 4 19" xfId="307"/>
    <cellStyle name="メモ 2 2 4 2" xfId="308"/>
    <cellStyle name="メモ 2 2 4 20" xfId="309"/>
    <cellStyle name="メモ 2 2 4 21" xfId="310"/>
    <cellStyle name="メモ 2 2 4 22" xfId="311"/>
    <cellStyle name="メモ 2 2 4 23" xfId="312"/>
    <cellStyle name="メモ 2 2 4 24" xfId="313"/>
    <cellStyle name="メモ 2 2 4 25" xfId="314"/>
    <cellStyle name="メモ 2 2 4 26" xfId="315"/>
    <cellStyle name="メモ 2 2 4 27" xfId="316"/>
    <cellStyle name="メモ 2 2 4 28" xfId="317"/>
    <cellStyle name="メモ 2 2 4 29" xfId="318"/>
    <cellStyle name="メモ 2 2 4 3" xfId="319"/>
    <cellStyle name="メモ 2 2 4 30" xfId="320"/>
    <cellStyle name="メモ 2 2 4 31" xfId="321"/>
    <cellStyle name="メモ 2 2 4 32" xfId="322"/>
    <cellStyle name="メモ 2 2 4 33" xfId="323"/>
    <cellStyle name="メモ 2 2 4 34" xfId="324"/>
    <cellStyle name="メモ 2 2 4 35" xfId="325"/>
    <cellStyle name="メモ 2 2 4 4" xfId="326"/>
    <cellStyle name="メモ 2 2 4 5" xfId="327"/>
    <cellStyle name="メモ 2 2 4 6" xfId="328"/>
    <cellStyle name="メモ 2 2 4 7" xfId="329"/>
    <cellStyle name="メモ 2 2 4 8" xfId="330"/>
    <cellStyle name="メモ 2 2 4 9" xfId="331"/>
    <cellStyle name="メモ 2 3" xfId="332"/>
    <cellStyle name="メモ 2 3 2" xfId="333"/>
    <cellStyle name="メモ 2 3 2 10" xfId="334"/>
    <cellStyle name="メモ 2 3 2 11" xfId="335"/>
    <cellStyle name="メモ 2 3 2 12" xfId="336"/>
    <cellStyle name="メモ 2 3 2 13" xfId="337"/>
    <cellStyle name="メモ 2 3 2 14" xfId="338"/>
    <cellStyle name="メモ 2 3 2 15" xfId="339"/>
    <cellStyle name="メモ 2 3 2 16" xfId="340"/>
    <cellStyle name="メモ 2 3 2 17" xfId="341"/>
    <cellStyle name="メモ 2 3 2 18" xfId="342"/>
    <cellStyle name="メモ 2 3 2 19" xfId="343"/>
    <cellStyle name="メモ 2 3 2 2" xfId="344"/>
    <cellStyle name="メモ 2 3 2 20" xfId="345"/>
    <cellStyle name="メモ 2 3 2 21" xfId="346"/>
    <cellStyle name="メモ 2 3 2 22" xfId="347"/>
    <cellStyle name="メモ 2 3 2 23" xfId="348"/>
    <cellStyle name="メモ 2 3 2 24" xfId="349"/>
    <cellStyle name="メモ 2 3 2 25" xfId="350"/>
    <cellStyle name="メモ 2 3 2 26" xfId="351"/>
    <cellStyle name="メモ 2 3 2 27" xfId="352"/>
    <cellStyle name="メモ 2 3 2 28" xfId="353"/>
    <cellStyle name="メモ 2 3 2 29" xfId="354"/>
    <cellStyle name="メモ 2 3 2 3" xfId="355"/>
    <cellStyle name="メモ 2 3 2 30" xfId="356"/>
    <cellStyle name="メモ 2 3 2 31" xfId="357"/>
    <cellStyle name="メモ 2 3 2 32" xfId="358"/>
    <cellStyle name="メモ 2 3 2 33" xfId="359"/>
    <cellStyle name="メモ 2 3 2 34" xfId="360"/>
    <cellStyle name="メモ 2 3 2 35" xfId="361"/>
    <cellStyle name="メモ 2 3 2 4" xfId="362"/>
    <cellStyle name="メモ 2 3 2 5" xfId="363"/>
    <cellStyle name="メモ 2 3 2 6" xfId="364"/>
    <cellStyle name="メモ 2 3 2 7" xfId="365"/>
    <cellStyle name="メモ 2 3 2 8" xfId="366"/>
    <cellStyle name="メモ 2 3 2 9" xfId="367"/>
    <cellStyle name="メモ 2 3 3" xfId="368"/>
    <cellStyle name="メモ 2 3 3 10" xfId="369"/>
    <cellStyle name="メモ 2 3 3 11" xfId="370"/>
    <cellStyle name="メモ 2 3 3 12" xfId="371"/>
    <cellStyle name="メモ 2 3 3 13" xfId="372"/>
    <cellStyle name="メモ 2 3 3 14" xfId="373"/>
    <cellStyle name="メモ 2 3 3 15" xfId="374"/>
    <cellStyle name="メモ 2 3 3 16" xfId="375"/>
    <cellStyle name="メモ 2 3 3 17" xfId="376"/>
    <cellStyle name="メモ 2 3 3 18" xfId="377"/>
    <cellStyle name="メモ 2 3 3 19" xfId="378"/>
    <cellStyle name="メモ 2 3 3 2" xfId="379"/>
    <cellStyle name="メモ 2 3 3 20" xfId="380"/>
    <cellStyle name="メモ 2 3 3 21" xfId="381"/>
    <cellStyle name="メモ 2 3 3 22" xfId="382"/>
    <cellStyle name="メモ 2 3 3 23" xfId="383"/>
    <cellStyle name="メモ 2 3 3 24" xfId="384"/>
    <cellStyle name="メモ 2 3 3 25" xfId="385"/>
    <cellStyle name="メモ 2 3 3 26" xfId="386"/>
    <cellStyle name="メモ 2 3 3 27" xfId="387"/>
    <cellStyle name="メモ 2 3 3 28" xfId="388"/>
    <cellStyle name="メモ 2 3 3 29" xfId="389"/>
    <cellStyle name="メモ 2 3 3 3" xfId="390"/>
    <cellStyle name="メモ 2 3 3 30" xfId="391"/>
    <cellStyle name="メモ 2 3 3 31" xfId="392"/>
    <cellStyle name="メモ 2 3 3 32" xfId="393"/>
    <cellStyle name="メモ 2 3 3 33" xfId="394"/>
    <cellStyle name="メモ 2 3 3 34" xfId="395"/>
    <cellStyle name="メモ 2 3 3 35" xfId="396"/>
    <cellStyle name="メモ 2 3 3 4" xfId="397"/>
    <cellStyle name="メモ 2 3 3 5" xfId="398"/>
    <cellStyle name="メモ 2 3 3 6" xfId="399"/>
    <cellStyle name="メモ 2 3 3 7" xfId="400"/>
    <cellStyle name="メモ 2 3 3 8" xfId="401"/>
    <cellStyle name="メモ 2 3 3 9" xfId="402"/>
    <cellStyle name="メモ 2 4" xfId="403"/>
    <cellStyle name="メモ 2 4 10" xfId="404"/>
    <cellStyle name="メモ 2 4 11" xfId="405"/>
    <cellStyle name="メモ 2 4 12" xfId="406"/>
    <cellStyle name="メモ 2 4 13" xfId="407"/>
    <cellStyle name="メモ 2 4 14" xfId="408"/>
    <cellStyle name="メモ 2 4 15" xfId="409"/>
    <cellStyle name="メモ 2 4 16" xfId="410"/>
    <cellStyle name="メモ 2 4 17" xfId="411"/>
    <cellStyle name="メモ 2 4 18" xfId="412"/>
    <cellStyle name="メモ 2 4 19" xfId="413"/>
    <cellStyle name="メモ 2 4 2" xfId="414"/>
    <cellStyle name="メモ 2 4 20" xfId="415"/>
    <cellStyle name="メモ 2 4 21" xfId="416"/>
    <cellStyle name="メモ 2 4 22" xfId="417"/>
    <cellStyle name="メモ 2 4 23" xfId="418"/>
    <cellStyle name="メモ 2 4 24" xfId="419"/>
    <cellStyle name="メモ 2 4 25" xfId="420"/>
    <cellStyle name="メモ 2 4 26" xfId="421"/>
    <cellStyle name="メモ 2 4 27" xfId="422"/>
    <cellStyle name="メモ 2 4 28" xfId="423"/>
    <cellStyle name="メモ 2 4 29" xfId="424"/>
    <cellStyle name="メモ 2 4 3" xfId="425"/>
    <cellStyle name="メモ 2 4 4" xfId="426"/>
    <cellStyle name="メモ 2 4 5" xfId="427"/>
    <cellStyle name="メモ 2 4 6" xfId="428"/>
    <cellStyle name="メモ 2 4 7" xfId="429"/>
    <cellStyle name="メモ 2 4 8" xfId="430"/>
    <cellStyle name="メモ 2 4 9" xfId="431"/>
    <cellStyle name="メモ 2 5" xfId="432"/>
    <cellStyle name="メモ 2 5 10" xfId="433"/>
    <cellStyle name="メモ 2 5 11" xfId="434"/>
    <cellStyle name="メモ 2 5 12" xfId="435"/>
    <cellStyle name="メモ 2 5 13" xfId="436"/>
    <cellStyle name="メモ 2 5 14" xfId="437"/>
    <cellStyle name="メモ 2 5 15" xfId="438"/>
    <cellStyle name="メモ 2 5 16" xfId="439"/>
    <cellStyle name="メモ 2 5 17" xfId="440"/>
    <cellStyle name="メモ 2 5 18" xfId="441"/>
    <cellStyle name="メモ 2 5 19" xfId="442"/>
    <cellStyle name="メモ 2 5 2" xfId="443"/>
    <cellStyle name="メモ 2 5 20" xfId="444"/>
    <cellStyle name="メモ 2 5 21" xfId="445"/>
    <cellStyle name="メモ 2 5 22" xfId="446"/>
    <cellStyle name="メモ 2 5 23" xfId="447"/>
    <cellStyle name="メモ 2 5 24" xfId="448"/>
    <cellStyle name="メモ 2 5 25" xfId="449"/>
    <cellStyle name="メモ 2 5 26" xfId="450"/>
    <cellStyle name="メモ 2 5 27" xfId="451"/>
    <cellStyle name="メモ 2 5 28" xfId="452"/>
    <cellStyle name="メモ 2 5 29" xfId="453"/>
    <cellStyle name="メモ 2 5 3" xfId="454"/>
    <cellStyle name="メモ 2 5 30" xfId="455"/>
    <cellStyle name="メモ 2 5 31" xfId="456"/>
    <cellStyle name="メモ 2 5 32" xfId="457"/>
    <cellStyle name="メモ 2 5 33" xfId="458"/>
    <cellStyle name="メモ 2 5 34" xfId="459"/>
    <cellStyle name="メモ 2 5 35" xfId="460"/>
    <cellStyle name="メモ 2 5 4" xfId="461"/>
    <cellStyle name="メモ 2 5 5" xfId="462"/>
    <cellStyle name="メモ 2 5 6" xfId="463"/>
    <cellStyle name="メモ 2 5 7" xfId="464"/>
    <cellStyle name="メモ 2 5 8" xfId="465"/>
    <cellStyle name="メモ 2 5 9" xfId="466"/>
    <cellStyle name="メモ 3" xfId="467"/>
    <cellStyle name="メモ 3 10" xfId="468"/>
    <cellStyle name="メモ 3 11" xfId="469"/>
    <cellStyle name="メモ 3 12" xfId="470"/>
    <cellStyle name="メモ 3 13" xfId="471"/>
    <cellStyle name="メモ 3 14" xfId="472"/>
    <cellStyle name="メモ 3 15" xfId="473"/>
    <cellStyle name="メモ 3 16" xfId="474"/>
    <cellStyle name="メモ 3 17" xfId="475"/>
    <cellStyle name="メモ 3 18" xfId="476"/>
    <cellStyle name="メモ 3 19" xfId="477"/>
    <cellStyle name="メモ 3 2" xfId="478"/>
    <cellStyle name="メモ 3 2 10" xfId="479"/>
    <cellStyle name="メモ 3 2 11" xfId="480"/>
    <cellStyle name="メモ 3 2 12" xfId="481"/>
    <cellStyle name="メモ 3 2 13" xfId="482"/>
    <cellStyle name="メモ 3 2 14" xfId="483"/>
    <cellStyle name="メモ 3 2 15" xfId="484"/>
    <cellStyle name="メモ 3 2 16" xfId="485"/>
    <cellStyle name="メモ 3 2 17" xfId="486"/>
    <cellStyle name="メモ 3 2 18" xfId="487"/>
    <cellStyle name="メモ 3 2 19" xfId="488"/>
    <cellStyle name="メモ 3 2 2" xfId="489"/>
    <cellStyle name="メモ 3 2 2 10" xfId="490"/>
    <cellStyle name="メモ 3 2 2 11" xfId="491"/>
    <cellStyle name="メモ 3 2 2 12" xfId="492"/>
    <cellStyle name="メモ 3 2 2 13" xfId="493"/>
    <cellStyle name="メモ 3 2 2 14" xfId="494"/>
    <cellStyle name="メモ 3 2 2 15" xfId="495"/>
    <cellStyle name="メモ 3 2 2 16" xfId="496"/>
    <cellStyle name="メモ 3 2 2 17" xfId="497"/>
    <cellStyle name="メモ 3 2 2 18" xfId="498"/>
    <cellStyle name="メモ 3 2 2 19" xfId="499"/>
    <cellStyle name="メモ 3 2 2 2" xfId="500"/>
    <cellStyle name="メモ 3 2 2 20" xfId="501"/>
    <cellStyle name="メモ 3 2 2 21" xfId="502"/>
    <cellStyle name="メモ 3 2 2 22" xfId="503"/>
    <cellStyle name="メモ 3 2 2 23" xfId="504"/>
    <cellStyle name="メモ 3 2 2 24" xfId="505"/>
    <cellStyle name="メモ 3 2 2 25" xfId="506"/>
    <cellStyle name="メモ 3 2 2 26" xfId="507"/>
    <cellStyle name="メモ 3 2 2 27" xfId="508"/>
    <cellStyle name="メモ 3 2 2 28" xfId="509"/>
    <cellStyle name="メモ 3 2 2 29" xfId="510"/>
    <cellStyle name="メモ 3 2 2 3" xfId="511"/>
    <cellStyle name="メモ 3 2 2 4" xfId="512"/>
    <cellStyle name="メモ 3 2 2 5" xfId="513"/>
    <cellStyle name="メモ 3 2 2 6" xfId="514"/>
    <cellStyle name="メモ 3 2 2 7" xfId="515"/>
    <cellStyle name="メモ 3 2 2 8" xfId="516"/>
    <cellStyle name="メモ 3 2 2 9" xfId="517"/>
    <cellStyle name="メモ 3 2 20" xfId="518"/>
    <cellStyle name="メモ 3 2 21" xfId="519"/>
    <cellStyle name="メモ 3 2 22" xfId="520"/>
    <cellStyle name="メモ 3 2 23" xfId="521"/>
    <cellStyle name="メモ 3 2 24" xfId="522"/>
    <cellStyle name="メモ 3 2 25" xfId="523"/>
    <cellStyle name="メモ 3 2 26" xfId="524"/>
    <cellStyle name="メモ 3 2 27" xfId="525"/>
    <cellStyle name="メモ 3 2 28" xfId="526"/>
    <cellStyle name="メモ 3 2 29" xfId="527"/>
    <cellStyle name="メモ 3 2 3" xfId="528"/>
    <cellStyle name="メモ 3 2 3 10" xfId="529"/>
    <cellStyle name="メモ 3 2 3 11" xfId="530"/>
    <cellStyle name="メモ 3 2 3 12" xfId="531"/>
    <cellStyle name="メモ 3 2 3 13" xfId="532"/>
    <cellStyle name="メモ 3 2 3 14" xfId="533"/>
    <cellStyle name="メモ 3 2 3 15" xfId="534"/>
    <cellStyle name="メモ 3 2 3 16" xfId="535"/>
    <cellStyle name="メモ 3 2 3 17" xfId="536"/>
    <cellStyle name="メモ 3 2 3 18" xfId="537"/>
    <cellStyle name="メモ 3 2 3 19" xfId="538"/>
    <cellStyle name="メモ 3 2 3 2" xfId="539"/>
    <cellStyle name="メモ 3 2 3 20" xfId="540"/>
    <cellStyle name="メモ 3 2 3 21" xfId="541"/>
    <cellStyle name="メモ 3 2 3 22" xfId="542"/>
    <cellStyle name="メモ 3 2 3 23" xfId="543"/>
    <cellStyle name="メモ 3 2 3 24" xfId="544"/>
    <cellStyle name="メモ 3 2 3 25" xfId="545"/>
    <cellStyle name="メモ 3 2 3 26" xfId="546"/>
    <cellStyle name="メモ 3 2 3 27" xfId="547"/>
    <cellStyle name="メモ 3 2 3 28" xfId="548"/>
    <cellStyle name="メモ 3 2 3 29" xfId="549"/>
    <cellStyle name="メモ 3 2 3 3" xfId="550"/>
    <cellStyle name="メモ 3 2 3 4" xfId="551"/>
    <cellStyle name="メモ 3 2 3 5" xfId="552"/>
    <cellStyle name="メモ 3 2 3 6" xfId="553"/>
    <cellStyle name="メモ 3 2 3 7" xfId="554"/>
    <cellStyle name="メモ 3 2 3 8" xfId="555"/>
    <cellStyle name="メモ 3 2 3 9" xfId="556"/>
    <cellStyle name="メモ 3 2 30" xfId="557"/>
    <cellStyle name="メモ 3 2 31" xfId="558"/>
    <cellStyle name="メモ 3 2 4" xfId="559"/>
    <cellStyle name="メモ 3 2 5" xfId="560"/>
    <cellStyle name="メモ 3 2 6" xfId="561"/>
    <cellStyle name="メモ 3 2 7" xfId="562"/>
    <cellStyle name="メモ 3 2 8" xfId="563"/>
    <cellStyle name="メモ 3 2 9" xfId="564"/>
    <cellStyle name="メモ 3 20" xfId="565"/>
    <cellStyle name="メモ 3 21" xfId="566"/>
    <cellStyle name="メモ 3 22" xfId="567"/>
    <cellStyle name="メモ 3 23" xfId="568"/>
    <cellStyle name="メモ 3 24" xfId="569"/>
    <cellStyle name="メモ 3 25" xfId="570"/>
    <cellStyle name="メモ 3 26" xfId="571"/>
    <cellStyle name="メモ 3 27" xfId="572"/>
    <cellStyle name="メモ 3 28" xfId="573"/>
    <cellStyle name="メモ 3 29" xfId="574"/>
    <cellStyle name="メモ 3 3" xfId="575"/>
    <cellStyle name="メモ 3 3 10" xfId="576"/>
    <cellStyle name="メモ 3 3 11" xfId="577"/>
    <cellStyle name="メモ 3 3 12" xfId="578"/>
    <cellStyle name="メモ 3 3 13" xfId="579"/>
    <cellStyle name="メモ 3 3 14" xfId="580"/>
    <cellStyle name="メモ 3 3 15" xfId="581"/>
    <cellStyle name="メモ 3 3 16" xfId="582"/>
    <cellStyle name="メモ 3 3 17" xfId="583"/>
    <cellStyle name="メモ 3 3 18" xfId="584"/>
    <cellStyle name="メモ 3 3 19" xfId="585"/>
    <cellStyle name="メモ 3 3 2" xfId="586"/>
    <cellStyle name="メモ 3 3 20" xfId="587"/>
    <cellStyle name="メモ 3 3 21" xfId="588"/>
    <cellStyle name="メモ 3 3 22" xfId="589"/>
    <cellStyle name="メモ 3 3 23" xfId="590"/>
    <cellStyle name="メモ 3 3 24" xfId="591"/>
    <cellStyle name="メモ 3 3 25" xfId="592"/>
    <cellStyle name="メモ 3 3 26" xfId="593"/>
    <cellStyle name="メモ 3 3 27" xfId="594"/>
    <cellStyle name="メモ 3 3 28" xfId="595"/>
    <cellStyle name="メモ 3 3 29" xfId="596"/>
    <cellStyle name="メモ 3 3 3" xfId="597"/>
    <cellStyle name="メモ 3 3 4" xfId="598"/>
    <cellStyle name="メモ 3 3 5" xfId="599"/>
    <cellStyle name="メモ 3 3 6" xfId="600"/>
    <cellStyle name="メモ 3 3 7" xfId="601"/>
    <cellStyle name="メモ 3 3 8" xfId="602"/>
    <cellStyle name="メモ 3 3 9" xfId="603"/>
    <cellStyle name="メモ 3 30" xfId="604"/>
    <cellStyle name="メモ 3 31" xfId="605"/>
    <cellStyle name="メモ 3 32" xfId="606"/>
    <cellStyle name="メモ 3 4" xfId="607"/>
    <cellStyle name="メモ 3 4 10" xfId="608"/>
    <cellStyle name="メモ 3 4 11" xfId="609"/>
    <cellStyle name="メモ 3 4 12" xfId="610"/>
    <cellStyle name="メモ 3 4 13" xfId="611"/>
    <cellStyle name="メモ 3 4 14" xfId="612"/>
    <cellStyle name="メモ 3 4 15" xfId="613"/>
    <cellStyle name="メモ 3 4 16" xfId="614"/>
    <cellStyle name="メモ 3 4 17" xfId="615"/>
    <cellStyle name="メモ 3 4 18" xfId="616"/>
    <cellStyle name="メモ 3 4 19" xfId="617"/>
    <cellStyle name="メモ 3 4 2" xfId="618"/>
    <cellStyle name="メモ 3 4 20" xfId="619"/>
    <cellStyle name="メモ 3 4 21" xfId="620"/>
    <cellStyle name="メモ 3 4 22" xfId="621"/>
    <cellStyle name="メモ 3 4 23" xfId="622"/>
    <cellStyle name="メモ 3 4 24" xfId="623"/>
    <cellStyle name="メモ 3 4 25" xfId="624"/>
    <cellStyle name="メモ 3 4 26" xfId="625"/>
    <cellStyle name="メモ 3 4 27" xfId="626"/>
    <cellStyle name="メモ 3 4 28" xfId="627"/>
    <cellStyle name="メモ 3 4 29" xfId="628"/>
    <cellStyle name="メモ 3 4 3" xfId="629"/>
    <cellStyle name="メモ 3 4 4" xfId="630"/>
    <cellStyle name="メモ 3 4 5" xfId="631"/>
    <cellStyle name="メモ 3 4 6" xfId="632"/>
    <cellStyle name="メモ 3 4 7" xfId="633"/>
    <cellStyle name="メモ 3 4 8" xfId="634"/>
    <cellStyle name="メモ 3 4 9" xfId="635"/>
    <cellStyle name="メモ 3 5" xfId="636"/>
    <cellStyle name="メモ 3 6" xfId="637"/>
    <cellStyle name="メモ 3 7" xfId="638"/>
    <cellStyle name="メモ 3 8" xfId="639"/>
    <cellStyle name="メモ 3 9" xfId="640"/>
    <cellStyle name="メモ 4" xfId="641"/>
    <cellStyle name="メモ 4 2" xfId="642"/>
    <cellStyle name="メモ 5" xfId="643"/>
    <cellStyle name="メモ 5 2" xfId="644"/>
    <cellStyle name="メモ 6" xfId="645"/>
    <cellStyle name="リンク セル 2" xfId="646"/>
    <cellStyle name="リンク セル 3" xfId="647"/>
    <cellStyle name="リンク セル 4" xfId="648"/>
    <cellStyle name="一般" xfId="0" builtinId="0"/>
    <cellStyle name="入力 2" xfId="2032"/>
    <cellStyle name="入力 2 2" xfId="2033"/>
    <cellStyle name="入力 2 2 2" xfId="2034"/>
    <cellStyle name="入力 2 2 2 2" xfId="2035"/>
    <cellStyle name="入力 2 2 2 2 10" xfId="2036"/>
    <cellStyle name="入力 2 2 2 2 11" xfId="2037"/>
    <cellStyle name="入力 2 2 2 2 12" xfId="2038"/>
    <cellStyle name="入力 2 2 2 2 13" xfId="2039"/>
    <cellStyle name="入力 2 2 2 2 14" xfId="2040"/>
    <cellStyle name="入力 2 2 2 2 15" xfId="2041"/>
    <cellStyle name="入力 2 2 2 2 16" xfId="2042"/>
    <cellStyle name="入力 2 2 2 2 17" xfId="2043"/>
    <cellStyle name="入力 2 2 2 2 18" xfId="2044"/>
    <cellStyle name="入力 2 2 2 2 19" xfId="2045"/>
    <cellStyle name="入力 2 2 2 2 2" xfId="2046"/>
    <cellStyle name="入力 2 2 2 2 20" xfId="2047"/>
    <cellStyle name="入力 2 2 2 2 21" xfId="2048"/>
    <cellStyle name="入力 2 2 2 2 22" xfId="2049"/>
    <cellStyle name="入力 2 2 2 2 23" xfId="2050"/>
    <cellStyle name="入力 2 2 2 2 24" xfId="2051"/>
    <cellStyle name="入力 2 2 2 2 25" xfId="2052"/>
    <cellStyle name="入力 2 2 2 2 26" xfId="2053"/>
    <cellStyle name="入力 2 2 2 2 27" xfId="2054"/>
    <cellStyle name="入力 2 2 2 2 28" xfId="2055"/>
    <cellStyle name="入力 2 2 2 2 29" xfId="2056"/>
    <cellStyle name="入力 2 2 2 2 3" xfId="2057"/>
    <cellStyle name="入力 2 2 2 2 30" xfId="2058"/>
    <cellStyle name="入力 2 2 2 2 31" xfId="2059"/>
    <cellStyle name="入力 2 2 2 2 32" xfId="2060"/>
    <cellStyle name="入力 2 2 2 2 33" xfId="2061"/>
    <cellStyle name="入力 2 2 2 2 34" xfId="2062"/>
    <cellStyle name="入力 2 2 2 2 35" xfId="2063"/>
    <cellStyle name="入力 2 2 2 2 4" xfId="2064"/>
    <cellStyle name="入力 2 2 2 2 5" xfId="2065"/>
    <cellStyle name="入力 2 2 2 2 6" xfId="2066"/>
    <cellStyle name="入力 2 2 2 2 7" xfId="2067"/>
    <cellStyle name="入力 2 2 2 2 8" xfId="2068"/>
    <cellStyle name="入力 2 2 2 2 9" xfId="2069"/>
    <cellStyle name="入力 2 2 2 3" xfId="2070"/>
    <cellStyle name="入力 2 2 2 3 10" xfId="2071"/>
    <cellStyle name="入力 2 2 2 3 11" xfId="2072"/>
    <cellStyle name="入力 2 2 2 3 12" xfId="2073"/>
    <cellStyle name="入力 2 2 2 3 13" xfId="2074"/>
    <cellStyle name="入力 2 2 2 3 14" xfId="2075"/>
    <cellStyle name="入力 2 2 2 3 15" xfId="2076"/>
    <cellStyle name="入力 2 2 2 3 16" xfId="2077"/>
    <cellStyle name="入力 2 2 2 3 17" xfId="2078"/>
    <cellStyle name="入力 2 2 2 3 18" xfId="2079"/>
    <cellStyle name="入力 2 2 2 3 19" xfId="2080"/>
    <cellStyle name="入力 2 2 2 3 2" xfId="2081"/>
    <cellStyle name="入力 2 2 2 3 20" xfId="2082"/>
    <cellStyle name="入力 2 2 2 3 21" xfId="2083"/>
    <cellStyle name="入力 2 2 2 3 22" xfId="2084"/>
    <cellStyle name="入力 2 2 2 3 23" xfId="2085"/>
    <cellStyle name="入力 2 2 2 3 24" xfId="2086"/>
    <cellStyle name="入力 2 2 2 3 25" xfId="2087"/>
    <cellStyle name="入力 2 2 2 3 26" xfId="2088"/>
    <cellStyle name="入力 2 2 2 3 27" xfId="2089"/>
    <cellStyle name="入力 2 2 2 3 28" xfId="2090"/>
    <cellStyle name="入力 2 2 2 3 29" xfId="2091"/>
    <cellStyle name="入力 2 2 2 3 3" xfId="2092"/>
    <cellStyle name="入力 2 2 2 3 30" xfId="2093"/>
    <cellStyle name="入力 2 2 2 3 31" xfId="2094"/>
    <cellStyle name="入力 2 2 2 3 32" xfId="2095"/>
    <cellStyle name="入力 2 2 2 3 33" xfId="2096"/>
    <cellStyle name="入力 2 2 2 3 34" xfId="2097"/>
    <cellStyle name="入力 2 2 2 3 35" xfId="2098"/>
    <cellStyle name="入力 2 2 2 3 4" xfId="2099"/>
    <cellStyle name="入力 2 2 2 3 5" xfId="2100"/>
    <cellStyle name="入力 2 2 2 3 6" xfId="2101"/>
    <cellStyle name="入力 2 2 2 3 7" xfId="2102"/>
    <cellStyle name="入力 2 2 2 3 8" xfId="2103"/>
    <cellStyle name="入力 2 2 2 3 9" xfId="2104"/>
    <cellStyle name="入力 2 2 3" xfId="2105"/>
    <cellStyle name="入力 2 2 3 10" xfId="2106"/>
    <cellStyle name="入力 2 2 3 11" xfId="2107"/>
    <cellStyle name="入力 2 2 3 12" xfId="2108"/>
    <cellStyle name="入力 2 2 3 13" xfId="2109"/>
    <cellStyle name="入力 2 2 3 14" xfId="2110"/>
    <cellStyle name="入力 2 2 3 15" xfId="2111"/>
    <cellStyle name="入力 2 2 3 16" xfId="2112"/>
    <cellStyle name="入力 2 2 3 17" xfId="2113"/>
    <cellStyle name="入力 2 2 3 18" xfId="2114"/>
    <cellStyle name="入力 2 2 3 19" xfId="2115"/>
    <cellStyle name="入力 2 2 3 2" xfId="2116"/>
    <cellStyle name="入力 2 2 3 20" xfId="2117"/>
    <cellStyle name="入力 2 2 3 21" xfId="2118"/>
    <cellStyle name="入力 2 2 3 22" xfId="2119"/>
    <cellStyle name="入力 2 2 3 23" xfId="2120"/>
    <cellStyle name="入力 2 2 3 24" xfId="2121"/>
    <cellStyle name="入力 2 2 3 25" xfId="2122"/>
    <cellStyle name="入力 2 2 3 26" xfId="2123"/>
    <cellStyle name="入力 2 2 3 27" xfId="2124"/>
    <cellStyle name="入力 2 2 3 28" xfId="2125"/>
    <cellStyle name="入力 2 2 3 3" xfId="2126"/>
    <cellStyle name="入力 2 2 3 4" xfId="2127"/>
    <cellStyle name="入力 2 2 3 5" xfId="2128"/>
    <cellStyle name="入力 2 2 3 6" xfId="2129"/>
    <cellStyle name="入力 2 2 3 7" xfId="2130"/>
    <cellStyle name="入力 2 2 3 8" xfId="2131"/>
    <cellStyle name="入力 2 2 3 9" xfId="2132"/>
    <cellStyle name="入力 2 2 4" xfId="2133"/>
    <cellStyle name="入力 2 2 4 10" xfId="2134"/>
    <cellStyle name="入力 2 2 4 11" xfId="2135"/>
    <cellStyle name="入力 2 2 4 12" xfId="2136"/>
    <cellStyle name="入力 2 2 4 13" xfId="2137"/>
    <cellStyle name="入力 2 2 4 14" xfId="2138"/>
    <cellStyle name="入力 2 2 4 15" xfId="2139"/>
    <cellStyle name="入力 2 2 4 16" xfId="2140"/>
    <cellStyle name="入力 2 2 4 17" xfId="2141"/>
    <cellStyle name="入力 2 2 4 18" xfId="2142"/>
    <cellStyle name="入力 2 2 4 19" xfId="2143"/>
    <cellStyle name="入力 2 2 4 2" xfId="2144"/>
    <cellStyle name="入力 2 2 4 20" xfId="2145"/>
    <cellStyle name="入力 2 2 4 21" xfId="2146"/>
    <cellStyle name="入力 2 2 4 22" xfId="2147"/>
    <cellStyle name="入力 2 2 4 23" xfId="2148"/>
    <cellStyle name="入力 2 2 4 24" xfId="2149"/>
    <cellStyle name="入力 2 2 4 25" xfId="2150"/>
    <cellStyle name="入力 2 2 4 26" xfId="2151"/>
    <cellStyle name="入力 2 2 4 27" xfId="2152"/>
    <cellStyle name="入力 2 2 4 28" xfId="2153"/>
    <cellStyle name="入力 2 2 4 29" xfId="2154"/>
    <cellStyle name="入力 2 2 4 3" xfId="2155"/>
    <cellStyle name="入力 2 2 4 30" xfId="2156"/>
    <cellStyle name="入力 2 2 4 31" xfId="2157"/>
    <cellStyle name="入力 2 2 4 32" xfId="2158"/>
    <cellStyle name="入力 2 2 4 33" xfId="2159"/>
    <cellStyle name="入力 2 2 4 34" xfId="2160"/>
    <cellStyle name="入力 2 2 4 35" xfId="2161"/>
    <cellStyle name="入力 2 2 4 4" xfId="2162"/>
    <cellStyle name="入力 2 2 4 5" xfId="2163"/>
    <cellStyle name="入力 2 2 4 6" xfId="2164"/>
    <cellStyle name="入力 2 2 4 7" xfId="2165"/>
    <cellStyle name="入力 2 2 4 8" xfId="2166"/>
    <cellStyle name="入力 2 2 4 9" xfId="2167"/>
    <cellStyle name="入力 2 3" xfId="2168"/>
    <cellStyle name="入力 2 3 2" xfId="2169"/>
    <cellStyle name="入力 2 3 2 10" xfId="2170"/>
    <cellStyle name="入力 2 3 2 11" xfId="2171"/>
    <cellStyle name="入力 2 3 2 12" xfId="2172"/>
    <cellStyle name="入力 2 3 2 13" xfId="2173"/>
    <cellStyle name="入力 2 3 2 14" xfId="2174"/>
    <cellStyle name="入力 2 3 2 15" xfId="2175"/>
    <cellStyle name="入力 2 3 2 16" xfId="2176"/>
    <cellStyle name="入力 2 3 2 17" xfId="2177"/>
    <cellStyle name="入力 2 3 2 18" xfId="2178"/>
    <cellStyle name="入力 2 3 2 19" xfId="2179"/>
    <cellStyle name="入力 2 3 2 2" xfId="2180"/>
    <cellStyle name="入力 2 3 2 20" xfId="2181"/>
    <cellStyle name="入力 2 3 2 21" xfId="2182"/>
    <cellStyle name="入力 2 3 2 22" xfId="2183"/>
    <cellStyle name="入力 2 3 2 23" xfId="2184"/>
    <cellStyle name="入力 2 3 2 24" xfId="2185"/>
    <cellStyle name="入力 2 3 2 25" xfId="2186"/>
    <cellStyle name="入力 2 3 2 26" xfId="2187"/>
    <cellStyle name="入力 2 3 2 27" xfId="2188"/>
    <cellStyle name="入力 2 3 2 28" xfId="2189"/>
    <cellStyle name="入力 2 3 2 29" xfId="2190"/>
    <cellStyle name="入力 2 3 2 3" xfId="2191"/>
    <cellStyle name="入力 2 3 2 30" xfId="2192"/>
    <cellStyle name="入力 2 3 2 31" xfId="2193"/>
    <cellStyle name="入力 2 3 2 32" xfId="2194"/>
    <cellStyle name="入力 2 3 2 33" xfId="2195"/>
    <cellStyle name="入力 2 3 2 34" xfId="2196"/>
    <cellStyle name="入力 2 3 2 35" xfId="2197"/>
    <cellStyle name="入力 2 3 2 4" xfId="2198"/>
    <cellStyle name="入力 2 3 2 5" xfId="2199"/>
    <cellStyle name="入力 2 3 2 6" xfId="2200"/>
    <cellStyle name="入力 2 3 2 7" xfId="2201"/>
    <cellStyle name="入力 2 3 2 8" xfId="2202"/>
    <cellStyle name="入力 2 3 2 9" xfId="2203"/>
    <cellStyle name="入力 2 3 3" xfId="2204"/>
    <cellStyle name="入力 2 3 3 10" xfId="2205"/>
    <cellStyle name="入力 2 3 3 11" xfId="2206"/>
    <cellStyle name="入力 2 3 3 12" xfId="2207"/>
    <cellStyle name="入力 2 3 3 13" xfId="2208"/>
    <cellStyle name="入力 2 3 3 14" xfId="2209"/>
    <cellStyle name="入力 2 3 3 15" xfId="2210"/>
    <cellStyle name="入力 2 3 3 16" xfId="2211"/>
    <cellStyle name="入力 2 3 3 17" xfId="2212"/>
    <cellStyle name="入力 2 3 3 18" xfId="2213"/>
    <cellStyle name="入力 2 3 3 19" xfId="2214"/>
    <cellStyle name="入力 2 3 3 2" xfId="2215"/>
    <cellStyle name="入力 2 3 3 20" xfId="2216"/>
    <cellStyle name="入力 2 3 3 21" xfId="2217"/>
    <cellStyle name="入力 2 3 3 22" xfId="2218"/>
    <cellStyle name="入力 2 3 3 23" xfId="2219"/>
    <cellStyle name="入力 2 3 3 24" xfId="2220"/>
    <cellStyle name="入力 2 3 3 25" xfId="2221"/>
    <cellStyle name="入力 2 3 3 26" xfId="2222"/>
    <cellStyle name="入力 2 3 3 27" xfId="2223"/>
    <cellStyle name="入力 2 3 3 28" xfId="2224"/>
    <cellStyle name="入力 2 3 3 29" xfId="2225"/>
    <cellStyle name="入力 2 3 3 3" xfId="2226"/>
    <cellStyle name="入力 2 3 3 30" xfId="2227"/>
    <cellStyle name="入力 2 3 3 31" xfId="2228"/>
    <cellStyle name="入力 2 3 3 32" xfId="2229"/>
    <cellStyle name="入力 2 3 3 33" xfId="2230"/>
    <cellStyle name="入力 2 3 3 34" xfId="2231"/>
    <cellStyle name="入力 2 3 3 35" xfId="2232"/>
    <cellStyle name="入力 2 3 3 4" xfId="2233"/>
    <cellStyle name="入力 2 3 3 5" xfId="2234"/>
    <cellStyle name="入力 2 3 3 6" xfId="2235"/>
    <cellStyle name="入力 2 3 3 7" xfId="2236"/>
    <cellStyle name="入力 2 3 3 8" xfId="2237"/>
    <cellStyle name="入力 2 3 3 9" xfId="2238"/>
    <cellStyle name="入力 2 4" xfId="2239"/>
    <cellStyle name="入力 2 4 10" xfId="2240"/>
    <cellStyle name="入力 2 4 11" xfId="2241"/>
    <cellStyle name="入力 2 4 12" xfId="2242"/>
    <cellStyle name="入力 2 4 13" xfId="2243"/>
    <cellStyle name="入力 2 4 14" xfId="2244"/>
    <cellStyle name="入力 2 4 15" xfId="2245"/>
    <cellStyle name="入力 2 4 16" xfId="2246"/>
    <cellStyle name="入力 2 4 17" xfId="2247"/>
    <cellStyle name="入力 2 4 18" xfId="2248"/>
    <cellStyle name="入力 2 4 19" xfId="2249"/>
    <cellStyle name="入力 2 4 2" xfId="2250"/>
    <cellStyle name="入力 2 4 20" xfId="2251"/>
    <cellStyle name="入力 2 4 21" xfId="2252"/>
    <cellStyle name="入力 2 4 22" xfId="2253"/>
    <cellStyle name="入力 2 4 23" xfId="2254"/>
    <cellStyle name="入力 2 4 24" xfId="2255"/>
    <cellStyle name="入力 2 4 25" xfId="2256"/>
    <cellStyle name="入力 2 4 26" xfId="2257"/>
    <cellStyle name="入力 2 4 27" xfId="2258"/>
    <cellStyle name="入力 2 4 28" xfId="2259"/>
    <cellStyle name="入力 2 4 3" xfId="2260"/>
    <cellStyle name="入力 2 4 4" xfId="2261"/>
    <cellStyle name="入力 2 4 5" xfId="2262"/>
    <cellStyle name="入力 2 4 6" xfId="2263"/>
    <cellStyle name="入力 2 4 7" xfId="2264"/>
    <cellStyle name="入力 2 4 8" xfId="2265"/>
    <cellStyle name="入力 2 4 9" xfId="2266"/>
    <cellStyle name="入力 2 5" xfId="2267"/>
    <cellStyle name="入力 2 5 10" xfId="2268"/>
    <cellStyle name="入力 2 5 11" xfId="2269"/>
    <cellStyle name="入力 2 5 12" xfId="2270"/>
    <cellStyle name="入力 2 5 13" xfId="2271"/>
    <cellStyle name="入力 2 5 14" xfId="2272"/>
    <cellStyle name="入力 2 5 15" xfId="2273"/>
    <cellStyle name="入力 2 5 16" xfId="2274"/>
    <cellStyle name="入力 2 5 17" xfId="2275"/>
    <cellStyle name="入力 2 5 18" xfId="2276"/>
    <cellStyle name="入力 2 5 19" xfId="2277"/>
    <cellStyle name="入力 2 5 2" xfId="2278"/>
    <cellStyle name="入力 2 5 20" xfId="2279"/>
    <cellStyle name="入力 2 5 21" xfId="2280"/>
    <cellStyle name="入力 2 5 22" xfId="2281"/>
    <cellStyle name="入力 2 5 23" xfId="2282"/>
    <cellStyle name="入力 2 5 24" xfId="2283"/>
    <cellStyle name="入力 2 5 25" xfId="2284"/>
    <cellStyle name="入力 2 5 26" xfId="2285"/>
    <cellStyle name="入力 2 5 27" xfId="2286"/>
    <cellStyle name="入力 2 5 28" xfId="2287"/>
    <cellStyle name="入力 2 5 29" xfId="2288"/>
    <cellStyle name="入力 2 5 3" xfId="2289"/>
    <cellStyle name="入力 2 5 30" xfId="2290"/>
    <cellStyle name="入力 2 5 31" xfId="2291"/>
    <cellStyle name="入力 2 5 32" xfId="2292"/>
    <cellStyle name="入力 2 5 33" xfId="2293"/>
    <cellStyle name="入力 2 5 34" xfId="2294"/>
    <cellStyle name="入力 2 5 35" xfId="2295"/>
    <cellStyle name="入力 2 5 4" xfId="2296"/>
    <cellStyle name="入力 2 5 5" xfId="2297"/>
    <cellStyle name="入力 2 5 6" xfId="2298"/>
    <cellStyle name="入力 2 5 7" xfId="2299"/>
    <cellStyle name="入力 2 5 8" xfId="2300"/>
    <cellStyle name="入力 2 5 9" xfId="2301"/>
    <cellStyle name="入力 3" xfId="2302"/>
    <cellStyle name="入力 3 10" xfId="2303"/>
    <cellStyle name="入力 3 11" xfId="2304"/>
    <cellStyle name="入力 3 12" xfId="2305"/>
    <cellStyle name="入力 3 13" xfId="2306"/>
    <cellStyle name="入力 3 14" xfId="2307"/>
    <cellStyle name="入力 3 15" xfId="2308"/>
    <cellStyle name="入力 3 16" xfId="2309"/>
    <cellStyle name="入力 3 17" xfId="2310"/>
    <cellStyle name="入力 3 18" xfId="2311"/>
    <cellStyle name="入力 3 19" xfId="2312"/>
    <cellStyle name="入力 3 2" xfId="2313"/>
    <cellStyle name="入力 3 2 10" xfId="2314"/>
    <cellStyle name="入力 3 2 11" xfId="2315"/>
    <cellStyle name="入力 3 2 12" xfId="2316"/>
    <cellStyle name="入力 3 2 13" xfId="2317"/>
    <cellStyle name="入力 3 2 14" xfId="2318"/>
    <cellStyle name="入力 3 2 15" xfId="2319"/>
    <cellStyle name="入力 3 2 16" xfId="2320"/>
    <cellStyle name="入力 3 2 17" xfId="2321"/>
    <cellStyle name="入力 3 2 18" xfId="2322"/>
    <cellStyle name="入力 3 2 19" xfId="2323"/>
    <cellStyle name="入力 3 2 2" xfId="2324"/>
    <cellStyle name="入力 3 2 2 10" xfId="2325"/>
    <cellStyle name="入力 3 2 2 11" xfId="2326"/>
    <cellStyle name="入力 3 2 2 12" xfId="2327"/>
    <cellStyle name="入力 3 2 2 13" xfId="2328"/>
    <cellStyle name="入力 3 2 2 14" xfId="2329"/>
    <cellStyle name="入力 3 2 2 15" xfId="2330"/>
    <cellStyle name="入力 3 2 2 16" xfId="2331"/>
    <cellStyle name="入力 3 2 2 17" xfId="2332"/>
    <cellStyle name="入力 3 2 2 18" xfId="2333"/>
    <cellStyle name="入力 3 2 2 19" xfId="2334"/>
    <cellStyle name="入力 3 2 2 2" xfId="2335"/>
    <cellStyle name="入力 3 2 2 20" xfId="2336"/>
    <cellStyle name="入力 3 2 2 21" xfId="2337"/>
    <cellStyle name="入力 3 2 2 22" xfId="2338"/>
    <cellStyle name="入力 3 2 2 23" xfId="2339"/>
    <cellStyle name="入力 3 2 2 24" xfId="2340"/>
    <cellStyle name="入力 3 2 2 25" xfId="2341"/>
    <cellStyle name="入力 3 2 2 26" xfId="2342"/>
    <cellStyle name="入力 3 2 2 27" xfId="2343"/>
    <cellStyle name="入力 3 2 2 28" xfId="2344"/>
    <cellStyle name="入力 3 2 2 3" xfId="2345"/>
    <cellStyle name="入力 3 2 2 4" xfId="2346"/>
    <cellStyle name="入力 3 2 2 5" xfId="2347"/>
    <cellStyle name="入力 3 2 2 6" xfId="2348"/>
    <cellStyle name="入力 3 2 2 7" xfId="2349"/>
    <cellStyle name="入力 3 2 2 8" xfId="2350"/>
    <cellStyle name="入力 3 2 2 9" xfId="2351"/>
    <cellStyle name="入力 3 2 20" xfId="2352"/>
    <cellStyle name="入力 3 2 21" xfId="2353"/>
    <cellStyle name="入力 3 2 22" xfId="2354"/>
    <cellStyle name="入力 3 2 23" xfId="2355"/>
    <cellStyle name="入力 3 2 24" xfId="2356"/>
    <cellStyle name="入力 3 2 25" xfId="2357"/>
    <cellStyle name="入力 3 2 26" xfId="2358"/>
    <cellStyle name="入力 3 2 27" xfId="2359"/>
    <cellStyle name="入力 3 2 28" xfId="2360"/>
    <cellStyle name="入力 3 2 29" xfId="2361"/>
    <cellStyle name="入力 3 2 3" xfId="2362"/>
    <cellStyle name="入力 3 2 3 10" xfId="2363"/>
    <cellStyle name="入力 3 2 3 11" xfId="2364"/>
    <cellStyle name="入力 3 2 3 12" xfId="2365"/>
    <cellStyle name="入力 3 2 3 13" xfId="2366"/>
    <cellStyle name="入力 3 2 3 14" xfId="2367"/>
    <cellStyle name="入力 3 2 3 15" xfId="2368"/>
    <cellStyle name="入力 3 2 3 16" xfId="2369"/>
    <cellStyle name="入力 3 2 3 17" xfId="2370"/>
    <cellStyle name="入力 3 2 3 18" xfId="2371"/>
    <cellStyle name="入力 3 2 3 19" xfId="2372"/>
    <cellStyle name="入力 3 2 3 2" xfId="2373"/>
    <cellStyle name="入力 3 2 3 20" xfId="2374"/>
    <cellStyle name="入力 3 2 3 21" xfId="2375"/>
    <cellStyle name="入力 3 2 3 22" xfId="2376"/>
    <cellStyle name="入力 3 2 3 23" xfId="2377"/>
    <cellStyle name="入力 3 2 3 24" xfId="2378"/>
    <cellStyle name="入力 3 2 3 25" xfId="2379"/>
    <cellStyle name="入力 3 2 3 26" xfId="2380"/>
    <cellStyle name="入力 3 2 3 27" xfId="2381"/>
    <cellStyle name="入力 3 2 3 28" xfId="2382"/>
    <cellStyle name="入力 3 2 3 3" xfId="2383"/>
    <cellStyle name="入力 3 2 3 4" xfId="2384"/>
    <cellStyle name="入力 3 2 3 5" xfId="2385"/>
    <cellStyle name="入力 3 2 3 6" xfId="2386"/>
    <cellStyle name="入力 3 2 3 7" xfId="2387"/>
    <cellStyle name="入力 3 2 3 8" xfId="2388"/>
    <cellStyle name="入力 3 2 3 9" xfId="2389"/>
    <cellStyle name="入力 3 2 30" xfId="2390"/>
    <cellStyle name="入力 3 2 4" xfId="2391"/>
    <cellStyle name="入力 3 2 5" xfId="2392"/>
    <cellStyle name="入力 3 2 6" xfId="2393"/>
    <cellStyle name="入力 3 2 7" xfId="2394"/>
    <cellStyle name="入力 3 2 8" xfId="2395"/>
    <cellStyle name="入力 3 2 9" xfId="2396"/>
    <cellStyle name="入力 3 20" xfId="2397"/>
    <cellStyle name="入力 3 21" xfId="2398"/>
    <cellStyle name="入力 3 22" xfId="2399"/>
    <cellStyle name="入力 3 23" xfId="2400"/>
    <cellStyle name="入力 3 24" xfId="2401"/>
    <cellStyle name="入力 3 25" xfId="2402"/>
    <cellStyle name="入力 3 26" xfId="2403"/>
    <cellStyle name="入力 3 27" xfId="2404"/>
    <cellStyle name="入力 3 28" xfId="2405"/>
    <cellStyle name="入力 3 29" xfId="2406"/>
    <cellStyle name="入力 3 3" xfId="2407"/>
    <cellStyle name="入力 3 3 10" xfId="2408"/>
    <cellStyle name="入力 3 3 11" xfId="2409"/>
    <cellStyle name="入力 3 3 12" xfId="2410"/>
    <cellStyle name="入力 3 3 13" xfId="2411"/>
    <cellStyle name="入力 3 3 14" xfId="2412"/>
    <cellStyle name="入力 3 3 15" xfId="2413"/>
    <cellStyle name="入力 3 3 16" xfId="2414"/>
    <cellStyle name="入力 3 3 17" xfId="2415"/>
    <cellStyle name="入力 3 3 18" xfId="2416"/>
    <cellStyle name="入力 3 3 19" xfId="2417"/>
    <cellStyle name="入力 3 3 2" xfId="2418"/>
    <cellStyle name="入力 3 3 20" xfId="2419"/>
    <cellStyle name="入力 3 3 21" xfId="2420"/>
    <cellStyle name="入力 3 3 22" xfId="2421"/>
    <cellStyle name="入力 3 3 23" xfId="2422"/>
    <cellStyle name="入力 3 3 24" xfId="2423"/>
    <cellStyle name="入力 3 3 25" xfId="2424"/>
    <cellStyle name="入力 3 3 26" xfId="2425"/>
    <cellStyle name="入力 3 3 27" xfId="2426"/>
    <cellStyle name="入力 3 3 28" xfId="2427"/>
    <cellStyle name="入力 3 3 3" xfId="2428"/>
    <cellStyle name="入力 3 3 4" xfId="2429"/>
    <cellStyle name="入力 3 3 5" xfId="2430"/>
    <cellStyle name="入力 3 3 6" xfId="2431"/>
    <cellStyle name="入力 3 3 7" xfId="2432"/>
    <cellStyle name="入力 3 3 8" xfId="2433"/>
    <cellStyle name="入力 3 3 9" xfId="2434"/>
    <cellStyle name="入力 3 30" xfId="2435"/>
    <cellStyle name="入力 3 31" xfId="2436"/>
    <cellStyle name="入力 3 4" xfId="2437"/>
    <cellStyle name="入力 3 4 10" xfId="2438"/>
    <cellStyle name="入力 3 4 11" xfId="2439"/>
    <cellStyle name="入力 3 4 12" xfId="2440"/>
    <cellStyle name="入力 3 4 13" xfId="2441"/>
    <cellStyle name="入力 3 4 14" xfId="2442"/>
    <cellStyle name="入力 3 4 15" xfId="2443"/>
    <cellStyle name="入力 3 4 16" xfId="2444"/>
    <cellStyle name="入力 3 4 17" xfId="2445"/>
    <cellStyle name="入力 3 4 18" xfId="2446"/>
    <cellStyle name="入力 3 4 19" xfId="2447"/>
    <cellStyle name="入力 3 4 2" xfId="2448"/>
    <cellStyle name="入力 3 4 20" xfId="2449"/>
    <cellStyle name="入力 3 4 21" xfId="2450"/>
    <cellStyle name="入力 3 4 22" xfId="2451"/>
    <cellStyle name="入力 3 4 23" xfId="2452"/>
    <cellStyle name="入力 3 4 24" xfId="2453"/>
    <cellStyle name="入力 3 4 25" xfId="2454"/>
    <cellStyle name="入力 3 4 26" xfId="2455"/>
    <cellStyle name="入力 3 4 27" xfId="2456"/>
    <cellStyle name="入力 3 4 28" xfId="2457"/>
    <cellStyle name="入力 3 4 3" xfId="2458"/>
    <cellStyle name="入力 3 4 4" xfId="2459"/>
    <cellStyle name="入力 3 4 5" xfId="2460"/>
    <cellStyle name="入力 3 4 6" xfId="2461"/>
    <cellStyle name="入力 3 4 7" xfId="2462"/>
    <cellStyle name="入力 3 4 8" xfId="2463"/>
    <cellStyle name="入力 3 4 9" xfId="2464"/>
    <cellStyle name="入力 3 5" xfId="2465"/>
    <cellStyle name="入力 3 6" xfId="2466"/>
    <cellStyle name="入力 3 7" xfId="2467"/>
    <cellStyle name="入力 3 8" xfId="2468"/>
    <cellStyle name="入力 3 9" xfId="2469"/>
    <cellStyle name="入力 4" xfId="2470"/>
    <cellStyle name="千分位" xfId="2522" builtinId="3"/>
    <cellStyle name="已瀏覽過的超連結" xfId="2524" builtinId="9" hidden="1"/>
    <cellStyle name="支払日" xfId="1143"/>
    <cellStyle name="支払先" xfId="1142"/>
    <cellStyle name="比率" xfId="2471"/>
    <cellStyle name="比率入力" xfId="2472"/>
    <cellStyle name="出力 2" xfId="1583"/>
    <cellStyle name="出力 2 2" xfId="1584"/>
    <cellStyle name="出力 2 2 2" xfId="1585"/>
    <cellStyle name="出力 2 2 2 2" xfId="1586"/>
    <cellStyle name="出力 2 2 2 2 10" xfId="1587"/>
    <cellStyle name="出力 2 2 2 2 11" xfId="1588"/>
    <cellStyle name="出力 2 2 2 2 12" xfId="1589"/>
    <cellStyle name="出力 2 2 2 2 13" xfId="1590"/>
    <cellStyle name="出力 2 2 2 2 14" xfId="1591"/>
    <cellStyle name="出力 2 2 2 2 15" xfId="1592"/>
    <cellStyle name="出力 2 2 2 2 16" xfId="1593"/>
    <cellStyle name="出力 2 2 2 2 17" xfId="1594"/>
    <cellStyle name="出力 2 2 2 2 18" xfId="1595"/>
    <cellStyle name="出力 2 2 2 2 19" xfId="1596"/>
    <cellStyle name="出力 2 2 2 2 2" xfId="1597"/>
    <cellStyle name="出力 2 2 2 2 20" xfId="1598"/>
    <cellStyle name="出力 2 2 2 2 21" xfId="1599"/>
    <cellStyle name="出力 2 2 2 2 22" xfId="1600"/>
    <cellStyle name="出力 2 2 2 2 23" xfId="1601"/>
    <cellStyle name="出力 2 2 2 2 24" xfId="1602"/>
    <cellStyle name="出力 2 2 2 2 25" xfId="1603"/>
    <cellStyle name="出力 2 2 2 2 26" xfId="1604"/>
    <cellStyle name="出力 2 2 2 2 27" xfId="1605"/>
    <cellStyle name="出力 2 2 2 2 28" xfId="1606"/>
    <cellStyle name="出力 2 2 2 2 29" xfId="1607"/>
    <cellStyle name="出力 2 2 2 2 3" xfId="1608"/>
    <cellStyle name="出力 2 2 2 2 30" xfId="1609"/>
    <cellStyle name="出力 2 2 2 2 31" xfId="1610"/>
    <cellStyle name="出力 2 2 2 2 32" xfId="1611"/>
    <cellStyle name="出力 2 2 2 2 33" xfId="1612"/>
    <cellStyle name="出力 2 2 2 2 34" xfId="1613"/>
    <cellStyle name="出力 2 2 2 2 35" xfId="1614"/>
    <cellStyle name="出力 2 2 2 2 36" xfId="1615"/>
    <cellStyle name="出力 2 2 2 2 4" xfId="1616"/>
    <cellStyle name="出力 2 2 2 2 5" xfId="1617"/>
    <cellStyle name="出力 2 2 2 2 6" xfId="1618"/>
    <cellStyle name="出力 2 2 2 2 7" xfId="1619"/>
    <cellStyle name="出力 2 2 2 2 8" xfId="1620"/>
    <cellStyle name="出力 2 2 2 2 9" xfId="1621"/>
    <cellStyle name="出力 2 2 2 3" xfId="1622"/>
    <cellStyle name="出力 2 2 2 3 10" xfId="1623"/>
    <cellStyle name="出力 2 2 2 3 11" xfId="1624"/>
    <cellStyle name="出力 2 2 2 3 12" xfId="1625"/>
    <cellStyle name="出力 2 2 2 3 13" xfId="1626"/>
    <cellStyle name="出力 2 2 2 3 14" xfId="1627"/>
    <cellStyle name="出力 2 2 2 3 15" xfId="1628"/>
    <cellStyle name="出力 2 2 2 3 16" xfId="1629"/>
    <cellStyle name="出力 2 2 2 3 17" xfId="1630"/>
    <cellStyle name="出力 2 2 2 3 18" xfId="1631"/>
    <cellStyle name="出力 2 2 2 3 19" xfId="1632"/>
    <cellStyle name="出力 2 2 2 3 2" xfId="1633"/>
    <cellStyle name="出力 2 2 2 3 20" xfId="1634"/>
    <cellStyle name="出力 2 2 2 3 21" xfId="1635"/>
    <cellStyle name="出力 2 2 2 3 22" xfId="1636"/>
    <cellStyle name="出力 2 2 2 3 23" xfId="1637"/>
    <cellStyle name="出力 2 2 2 3 24" xfId="1638"/>
    <cellStyle name="出力 2 2 2 3 25" xfId="1639"/>
    <cellStyle name="出力 2 2 2 3 26" xfId="1640"/>
    <cellStyle name="出力 2 2 2 3 27" xfId="1641"/>
    <cellStyle name="出力 2 2 2 3 28" xfId="1642"/>
    <cellStyle name="出力 2 2 2 3 29" xfId="1643"/>
    <cellStyle name="出力 2 2 2 3 3" xfId="1644"/>
    <cellStyle name="出力 2 2 2 3 30" xfId="1645"/>
    <cellStyle name="出力 2 2 2 3 31" xfId="1646"/>
    <cellStyle name="出力 2 2 2 3 32" xfId="1647"/>
    <cellStyle name="出力 2 2 2 3 33" xfId="1648"/>
    <cellStyle name="出力 2 2 2 3 34" xfId="1649"/>
    <cellStyle name="出力 2 2 2 3 35" xfId="1650"/>
    <cellStyle name="出力 2 2 2 3 36" xfId="1651"/>
    <cellStyle name="出力 2 2 2 3 4" xfId="1652"/>
    <cellStyle name="出力 2 2 2 3 5" xfId="1653"/>
    <cellStyle name="出力 2 2 2 3 6" xfId="1654"/>
    <cellStyle name="出力 2 2 2 3 7" xfId="1655"/>
    <cellStyle name="出力 2 2 2 3 8" xfId="1656"/>
    <cellStyle name="出力 2 2 2 3 9" xfId="1657"/>
    <cellStyle name="出力 2 2 3" xfId="1658"/>
    <cellStyle name="出力 2 2 3 10" xfId="1659"/>
    <cellStyle name="出力 2 2 3 11" xfId="1660"/>
    <cellStyle name="出力 2 2 3 12" xfId="1661"/>
    <cellStyle name="出力 2 2 3 13" xfId="1662"/>
    <cellStyle name="出力 2 2 3 14" xfId="1663"/>
    <cellStyle name="出力 2 2 3 15" xfId="1664"/>
    <cellStyle name="出力 2 2 3 16" xfId="1665"/>
    <cellStyle name="出力 2 2 3 17" xfId="1666"/>
    <cellStyle name="出力 2 2 3 18" xfId="1667"/>
    <cellStyle name="出力 2 2 3 19" xfId="1668"/>
    <cellStyle name="出力 2 2 3 2" xfId="1669"/>
    <cellStyle name="出力 2 2 3 20" xfId="1670"/>
    <cellStyle name="出力 2 2 3 21" xfId="1671"/>
    <cellStyle name="出力 2 2 3 22" xfId="1672"/>
    <cellStyle name="出力 2 2 3 23" xfId="1673"/>
    <cellStyle name="出力 2 2 3 24" xfId="1674"/>
    <cellStyle name="出力 2 2 3 25" xfId="1675"/>
    <cellStyle name="出力 2 2 3 26" xfId="1676"/>
    <cellStyle name="出力 2 2 3 27" xfId="1677"/>
    <cellStyle name="出力 2 2 3 3" xfId="1678"/>
    <cellStyle name="出力 2 2 3 4" xfId="1679"/>
    <cellStyle name="出力 2 2 3 5" xfId="1680"/>
    <cellStyle name="出力 2 2 3 6" xfId="1681"/>
    <cellStyle name="出力 2 2 3 7" xfId="1682"/>
    <cellStyle name="出力 2 2 3 8" xfId="1683"/>
    <cellStyle name="出力 2 2 3 9" xfId="1684"/>
    <cellStyle name="出力 2 2 4" xfId="1685"/>
    <cellStyle name="出力 2 2 4 10" xfId="1686"/>
    <cellStyle name="出力 2 2 4 11" xfId="1687"/>
    <cellStyle name="出力 2 2 4 12" xfId="1688"/>
    <cellStyle name="出力 2 2 4 13" xfId="1689"/>
    <cellStyle name="出力 2 2 4 14" xfId="1690"/>
    <cellStyle name="出力 2 2 4 15" xfId="1691"/>
    <cellStyle name="出力 2 2 4 16" xfId="1692"/>
    <cellStyle name="出力 2 2 4 17" xfId="1693"/>
    <cellStyle name="出力 2 2 4 18" xfId="1694"/>
    <cellStyle name="出力 2 2 4 19" xfId="1695"/>
    <cellStyle name="出力 2 2 4 2" xfId="1696"/>
    <cellStyle name="出力 2 2 4 20" xfId="1697"/>
    <cellStyle name="出力 2 2 4 21" xfId="1698"/>
    <cellStyle name="出力 2 2 4 22" xfId="1699"/>
    <cellStyle name="出力 2 2 4 23" xfId="1700"/>
    <cellStyle name="出力 2 2 4 24" xfId="1701"/>
    <cellStyle name="出力 2 2 4 25" xfId="1702"/>
    <cellStyle name="出力 2 2 4 26" xfId="1703"/>
    <cellStyle name="出力 2 2 4 27" xfId="1704"/>
    <cellStyle name="出力 2 2 4 28" xfId="1705"/>
    <cellStyle name="出力 2 2 4 29" xfId="1706"/>
    <cellStyle name="出力 2 2 4 3" xfId="1707"/>
    <cellStyle name="出力 2 2 4 30" xfId="1708"/>
    <cellStyle name="出力 2 2 4 31" xfId="1709"/>
    <cellStyle name="出力 2 2 4 32" xfId="1710"/>
    <cellStyle name="出力 2 2 4 33" xfId="1711"/>
    <cellStyle name="出力 2 2 4 34" xfId="1712"/>
    <cellStyle name="出力 2 2 4 35" xfId="1713"/>
    <cellStyle name="出力 2 2 4 36" xfId="1714"/>
    <cellStyle name="出力 2 2 4 4" xfId="1715"/>
    <cellStyle name="出力 2 2 4 5" xfId="1716"/>
    <cellStyle name="出力 2 2 4 6" xfId="1717"/>
    <cellStyle name="出力 2 2 4 7" xfId="1718"/>
    <cellStyle name="出力 2 2 4 8" xfId="1719"/>
    <cellStyle name="出力 2 2 4 9" xfId="1720"/>
    <cellStyle name="出力 2 3" xfId="1721"/>
    <cellStyle name="出力 2 3 2" xfId="1722"/>
    <cellStyle name="出力 2 3 2 10" xfId="1723"/>
    <cellStyle name="出力 2 3 2 11" xfId="1724"/>
    <cellStyle name="出力 2 3 2 12" xfId="1725"/>
    <cellStyle name="出力 2 3 2 13" xfId="1726"/>
    <cellStyle name="出力 2 3 2 14" xfId="1727"/>
    <cellStyle name="出力 2 3 2 15" xfId="1728"/>
    <cellStyle name="出力 2 3 2 16" xfId="1729"/>
    <cellStyle name="出力 2 3 2 17" xfId="1730"/>
    <cellStyle name="出力 2 3 2 18" xfId="1731"/>
    <cellStyle name="出力 2 3 2 19" xfId="1732"/>
    <cellStyle name="出力 2 3 2 2" xfId="1733"/>
    <cellStyle name="出力 2 3 2 20" xfId="1734"/>
    <cellStyle name="出力 2 3 2 21" xfId="1735"/>
    <cellStyle name="出力 2 3 2 22" xfId="1736"/>
    <cellStyle name="出力 2 3 2 23" xfId="1737"/>
    <cellStyle name="出力 2 3 2 24" xfId="1738"/>
    <cellStyle name="出力 2 3 2 25" xfId="1739"/>
    <cellStyle name="出力 2 3 2 26" xfId="1740"/>
    <cellStyle name="出力 2 3 2 27" xfId="1741"/>
    <cellStyle name="出力 2 3 2 28" xfId="1742"/>
    <cellStyle name="出力 2 3 2 29" xfId="1743"/>
    <cellStyle name="出力 2 3 2 3" xfId="1744"/>
    <cellStyle name="出力 2 3 2 30" xfId="1745"/>
    <cellStyle name="出力 2 3 2 31" xfId="1746"/>
    <cellStyle name="出力 2 3 2 32" xfId="1747"/>
    <cellStyle name="出力 2 3 2 33" xfId="1748"/>
    <cellStyle name="出力 2 3 2 34" xfId="1749"/>
    <cellStyle name="出力 2 3 2 35" xfId="1750"/>
    <cellStyle name="出力 2 3 2 36" xfId="1751"/>
    <cellStyle name="出力 2 3 2 4" xfId="1752"/>
    <cellStyle name="出力 2 3 2 5" xfId="1753"/>
    <cellStyle name="出力 2 3 2 6" xfId="1754"/>
    <cellStyle name="出力 2 3 2 7" xfId="1755"/>
    <cellStyle name="出力 2 3 2 8" xfId="1756"/>
    <cellStyle name="出力 2 3 2 9" xfId="1757"/>
    <cellStyle name="出力 2 3 3" xfId="1758"/>
    <cellStyle name="出力 2 3 3 10" xfId="1759"/>
    <cellStyle name="出力 2 3 3 11" xfId="1760"/>
    <cellStyle name="出力 2 3 3 12" xfId="1761"/>
    <cellStyle name="出力 2 3 3 13" xfId="1762"/>
    <cellStyle name="出力 2 3 3 14" xfId="1763"/>
    <cellStyle name="出力 2 3 3 15" xfId="1764"/>
    <cellStyle name="出力 2 3 3 16" xfId="1765"/>
    <cellStyle name="出力 2 3 3 17" xfId="1766"/>
    <cellStyle name="出力 2 3 3 18" xfId="1767"/>
    <cellStyle name="出力 2 3 3 19" xfId="1768"/>
    <cellStyle name="出力 2 3 3 2" xfId="1769"/>
    <cellStyle name="出力 2 3 3 20" xfId="1770"/>
    <cellStyle name="出力 2 3 3 21" xfId="1771"/>
    <cellStyle name="出力 2 3 3 22" xfId="1772"/>
    <cellStyle name="出力 2 3 3 23" xfId="1773"/>
    <cellStyle name="出力 2 3 3 24" xfId="1774"/>
    <cellStyle name="出力 2 3 3 25" xfId="1775"/>
    <cellStyle name="出力 2 3 3 26" xfId="1776"/>
    <cellStyle name="出力 2 3 3 27" xfId="1777"/>
    <cellStyle name="出力 2 3 3 28" xfId="1778"/>
    <cellStyle name="出力 2 3 3 29" xfId="1779"/>
    <cellStyle name="出力 2 3 3 3" xfId="1780"/>
    <cellStyle name="出力 2 3 3 30" xfId="1781"/>
    <cellStyle name="出力 2 3 3 31" xfId="1782"/>
    <cellStyle name="出力 2 3 3 32" xfId="1783"/>
    <cellStyle name="出力 2 3 3 33" xfId="1784"/>
    <cellStyle name="出力 2 3 3 34" xfId="1785"/>
    <cellStyle name="出力 2 3 3 35" xfId="1786"/>
    <cellStyle name="出力 2 3 3 36" xfId="1787"/>
    <cellStyle name="出力 2 3 3 4" xfId="1788"/>
    <cellStyle name="出力 2 3 3 5" xfId="1789"/>
    <cellStyle name="出力 2 3 3 6" xfId="1790"/>
    <cellStyle name="出力 2 3 3 7" xfId="1791"/>
    <cellStyle name="出力 2 3 3 8" xfId="1792"/>
    <cellStyle name="出力 2 3 3 9" xfId="1793"/>
    <cellStyle name="出力 2 4" xfId="1794"/>
    <cellStyle name="出力 2 4 10" xfId="1795"/>
    <cellStyle name="出力 2 4 11" xfId="1796"/>
    <cellStyle name="出力 2 4 12" xfId="1797"/>
    <cellStyle name="出力 2 4 13" xfId="1798"/>
    <cellStyle name="出力 2 4 14" xfId="1799"/>
    <cellStyle name="出力 2 4 15" xfId="1800"/>
    <cellStyle name="出力 2 4 16" xfId="1801"/>
    <cellStyle name="出力 2 4 17" xfId="1802"/>
    <cellStyle name="出力 2 4 18" xfId="1803"/>
    <cellStyle name="出力 2 4 19" xfId="1804"/>
    <cellStyle name="出力 2 4 2" xfId="1805"/>
    <cellStyle name="出力 2 4 20" xfId="1806"/>
    <cellStyle name="出力 2 4 21" xfId="1807"/>
    <cellStyle name="出力 2 4 22" xfId="1808"/>
    <cellStyle name="出力 2 4 23" xfId="1809"/>
    <cellStyle name="出力 2 4 24" xfId="1810"/>
    <cellStyle name="出力 2 4 25" xfId="1811"/>
    <cellStyle name="出力 2 4 26" xfId="1812"/>
    <cellStyle name="出力 2 4 27" xfId="1813"/>
    <cellStyle name="出力 2 4 3" xfId="1814"/>
    <cellStyle name="出力 2 4 4" xfId="1815"/>
    <cellStyle name="出力 2 4 5" xfId="1816"/>
    <cellStyle name="出力 2 4 6" xfId="1817"/>
    <cellStyle name="出力 2 4 7" xfId="1818"/>
    <cellStyle name="出力 2 4 8" xfId="1819"/>
    <cellStyle name="出力 2 4 9" xfId="1820"/>
    <cellStyle name="出力 2 5" xfId="1821"/>
    <cellStyle name="出力 2 5 10" xfId="1822"/>
    <cellStyle name="出力 2 5 11" xfId="1823"/>
    <cellStyle name="出力 2 5 12" xfId="1824"/>
    <cellStyle name="出力 2 5 13" xfId="1825"/>
    <cellStyle name="出力 2 5 14" xfId="1826"/>
    <cellStyle name="出力 2 5 15" xfId="1827"/>
    <cellStyle name="出力 2 5 16" xfId="1828"/>
    <cellStyle name="出力 2 5 17" xfId="1829"/>
    <cellStyle name="出力 2 5 18" xfId="1830"/>
    <cellStyle name="出力 2 5 19" xfId="1831"/>
    <cellStyle name="出力 2 5 2" xfId="1832"/>
    <cellStyle name="出力 2 5 20" xfId="1833"/>
    <cellStyle name="出力 2 5 21" xfId="1834"/>
    <cellStyle name="出力 2 5 22" xfId="1835"/>
    <cellStyle name="出力 2 5 23" xfId="1836"/>
    <cellStyle name="出力 2 5 24" xfId="1837"/>
    <cellStyle name="出力 2 5 25" xfId="1838"/>
    <cellStyle name="出力 2 5 26" xfId="1839"/>
    <cellStyle name="出力 2 5 27" xfId="1840"/>
    <cellStyle name="出力 2 5 28" xfId="1841"/>
    <cellStyle name="出力 2 5 29" xfId="1842"/>
    <cellStyle name="出力 2 5 3" xfId="1843"/>
    <cellStyle name="出力 2 5 30" xfId="1844"/>
    <cellStyle name="出力 2 5 31" xfId="1845"/>
    <cellStyle name="出力 2 5 32" xfId="1846"/>
    <cellStyle name="出力 2 5 33" xfId="1847"/>
    <cellStyle name="出力 2 5 34" xfId="1848"/>
    <cellStyle name="出力 2 5 35" xfId="1849"/>
    <cellStyle name="出力 2 5 36" xfId="1850"/>
    <cellStyle name="出力 2 5 4" xfId="1851"/>
    <cellStyle name="出力 2 5 5" xfId="1852"/>
    <cellStyle name="出力 2 5 6" xfId="1853"/>
    <cellStyle name="出力 2 5 7" xfId="1854"/>
    <cellStyle name="出力 2 5 8" xfId="1855"/>
    <cellStyle name="出力 2 5 9" xfId="1856"/>
    <cellStyle name="出力 3" xfId="1857"/>
    <cellStyle name="出力 3 10" xfId="1858"/>
    <cellStyle name="出力 3 11" xfId="1859"/>
    <cellStyle name="出力 3 12" xfId="1860"/>
    <cellStyle name="出力 3 13" xfId="1861"/>
    <cellStyle name="出力 3 14" xfId="1862"/>
    <cellStyle name="出力 3 15" xfId="1863"/>
    <cellStyle name="出力 3 16" xfId="1864"/>
    <cellStyle name="出力 3 17" xfId="1865"/>
    <cellStyle name="出力 3 18" xfId="1866"/>
    <cellStyle name="出力 3 19" xfId="1867"/>
    <cellStyle name="出力 3 2" xfId="1868"/>
    <cellStyle name="出力 3 2 10" xfId="1869"/>
    <cellStyle name="出力 3 2 11" xfId="1870"/>
    <cellStyle name="出力 3 2 12" xfId="1871"/>
    <cellStyle name="出力 3 2 13" xfId="1872"/>
    <cellStyle name="出力 3 2 14" xfId="1873"/>
    <cellStyle name="出力 3 2 15" xfId="1874"/>
    <cellStyle name="出力 3 2 16" xfId="1875"/>
    <cellStyle name="出力 3 2 17" xfId="1876"/>
    <cellStyle name="出力 3 2 18" xfId="1877"/>
    <cellStyle name="出力 3 2 19" xfId="1878"/>
    <cellStyle name="出力 3 2 2" xfId="1879"/>
    <cellStyle name="出力 3 2 2 10" xfId="1880"/>
    <cellStyle name="出力 3 2 2 11" xfId="1881"/>
    <cellStyle name="出力 3 2 2 12" xfId="1882"/>
    <cellStyle name="出力 3 2 2 13" xfId="1883"/>
    <cellStyle name="出力 3 2 2 14" xfId="1884"/>
    <cellStyle name="出力 3 2 2 15" xfId="1885"/>
    <cellStyle name="出力 3 2 2 16" xfId="1886"/>
    <cellStyle name="出力 3 2 2 17" xfId="1887"/>
    <cellStyle name="出力 3 2 2 18" xfId="1888"/>
    <cellStyle name="出力 3 2 2 19" xfId="1889"/>
    <cellStyle name="出力 3 2 2 2" xfId="1890"/>
    <cellStyle name="出力 3 2 2 20" xfId="1891"/>
    <cellStyle name="出力 3 2 2 21" xfId="1892"/>
    <cellStyle name="出力 3 2 2 22" xfId="1893"/>
    <cellStyle name="出力 3 2 2 23" xfId="1894"/>
    <cellStyle name="出力 3 2 2 24" xfId="1895"/>
    <cellStyle name="出力 3 2 2 25" xfId="1896"/>
    <cellStyle name="出力 3 2 2 26" xfId="1897"/>
    <cellStyle name="出力 3 2 2 27" xfId="1898"/>
    <cellStyle name="出力 3 2 2 3" xfId="1899"/>
    <cellStyle name="出力 3 2 2 4" xfId="1900"/>
    <cellStyle name="出力 3 2 2 5" xfId="1901"/>
    <cellStyle name="出力 3 2 2 6" xfId="1902"/>
    <cellStyle name="出力 3 2 2 7" xfId="1903"/>
    <cellStyle name="出力 3 2 2 8" xfId="1904"/>
    <cellStyle name="出力 3 2 2 9" xfId="1905"/>
    <cellStyle name="出力 3 2 20" xfId="1906"/>
    <cellStyle name="出力 3 2 21" xfId="1907"/>
    <cellStyle name="出力 3 2 22" xfId="1908"/>
    <cellStyle name="出力 3 2 23" xfId="1909"/>
    <cellStyle name="出力 3 2 24" xfId="1910"/>
    <cellStyle name="出力 3 2 25" xfId="1911"/>
    <cellStyle name="出力 3 2 26" xfId="1912"/>
    <cellStyle name="出力 3 2 27" xfId="1913"/>
    <cellStyle name="出力 3 2 28" xfId="1914"/>
    <cellStyle name="出力 3 2 29" xfId="1915"/>
    <cellStyle name="出力 3 2 3" xfId="1916"/>
    <cellStyle name="出力 3 2 3 10" xfId="1917"/>
    <cellStyle name="出力 3 2 3 11" xfId="1918"/>
    <cellStyle name="出力 3 2 3 12" xfId="1919"/>
    <cellStyle name="出力 3 2 3 13" xfId="1920"/>
    <cellStyle name="出力 3 2 3 14" xfId="1921"/>
    <cellStyle name="出力 3 2 3 15" xfId="1922"/>
    <cellStyle name="出力 3 2 3 16" xfId="1923"/>
    <cellStyle name="出力 3 2 3 17" xfId="1924"/>
    <cellStyle name="出力 3 2 3 18" xfId="1925"/>
    <cellStyle name="出力 3 2 3 19" xfId="1926"/>
    <cellStyle name="出力 3 2 3 2" xfId="1927"/>
    <cellStyle name="出力 3 2 3 20" xfId="1928"/>
    <cellStyle name="出力 3 2 3 21" xfId="1929"/>
    <cellStyle name="出力 3 2 3 22" xfId="1930"/>
    <cellStyle name="出力 3 2 3 23" xfId="1931"/>
    <cellStyle name="出力 3 2 3 24" xfId="1932"/>
    <cellStyle name="出力 3 2 3 25" xfId="1933"/>
    <cellStyle name="出力 3 2 3 26" xfId="1934"/>
    <cellStyle name="出力 3 2 3 27" xfId="1935"/>
    <cellStyle name="出力 3 2 3 3" xfId="1936"/>
    <cellStyle name="出力 3 2 3 4" xfId="1937"/>
    <cellStyle name="出力 3 2 3 5" xfId="1938"/>
    <cellStyle name="出力 3 2 3 6" xfId="1939"/>
    <cellStyle name="出力 3 2 3 7" xfId="1940"/>
    <cellStyle name="出力 3 2 3 8" xfId="1941"/>
    <cellStyle name="出力 3 2 3 9" xfId="1942"/>
    <cellStyle name="出力 3 2 4" xfId="1943"/>
    <cellStyle name="出力 3 2 5" xfId="1944"/>
    <cellStyle name="出力 3 2 6" xfId="1945"/>
    <cellStyle name="出力 3 2 7" xfId="1946"/>
    <cellStyle name="出力 3 2 8" xfId="1947"/>
    <cellStyle name="出力 3 2 9" xfId="1948"/>
    <cellStyle name="出力 3 20" xfId="1949"/>
    <cellStyle name="出力 3 21" xfId="1950"/>
    <cellStyle name="出力 3 22" xfId="1951"/>
    <cellStyle name="出力 3 23" xfId="1952"/>
    <cellStyle name="出力 3 24" xfId="1953"/>
    <cellStyle name="出力 3 25" xfId="1954"/>
    <cellStyle name="出力 3 26" xfId="1955"/>
    <cellStyle name="出力 3 27" xfId="1956"/>
    <cellStyle name="出力 3 28" xfId="1957"/>
    <cellStyle name="出力 3 29" xfId="1958"/>
    <cellStyle name="出力 3 3" xfId="1959"/>
    <cellStyle name="出力 3 3 10" xfId="1960"/>
    <cellStyle name="出力 3 3 11" xfId="1961"/>
    <cellStyle name="出力 3 3 12" xfId="1962"/>
    <cellStyle name="出力 3 3 13" xfId="1963"/>
    <cellStyle name="出力 3 3 14" xfId="1964"/>
    <cellStyle name="出力 3 3 15" xfId="1965"/>
    <cellStyle name="出力 3 3 16" xfId="1966"/>
    <cellStyle name="出力 3 3 17" xfId="1967"/>
    <cellStyle name="出力 3 3 18" xfId="1968"/>
    <cellStyle name="出力 3 3 19" xfId="1969"/>
    <cellStyle name="出力 3 3 2" xfId="1970"/>
    <cellStyle name="出力 3 3 20" xfId="1971"/>
    <cellStyle name="出力 3 3 21" xfId="1972"/>
    <cellStyle name="出力 3 3 22" xfId="1973"/>
    <cellStyle name="出力 3 3 23" xfId="1974"/>
    <cellStyle name="出力 3 3 24" xfId="1975"/>
    <cellStyle name="出力 3 3 25" xfId="1976"/>
    <cellStyle name="出力 3 3 26" xfId="1977"/>
    <cellStyle name="出力 3 3 27" xfId="1978"/>
    <cellStyle name="出力 3 3 3" xfId="1979"/>
    <cellStyle name="出力 3 3 4" xfId="1980"/>
    <cellStyle name="出力 3 3 5" xfId="1981"/>
    <cellStyle name="出力 3 3 6" xfId="1982"/>
    <cellStyle name="出力 3 3 7" xfId="1983"/>
    <cellStyle name="出力 3 3 8" xfId="1984"/>
    <cellStyle name="出力 3 3 9" xfId="1985"/>
    <cellStyle name="出力 3 30" xfId="1986"/>
    <cellStyle name="出力 3 4" xfId="1987"/>
    <cellStyle name="出力 3 4 10" xfId="1988"/>
    <cellStyle name="出力 3 4 11" xfId="1989"/>
    <cellStyle name="出力 3 4 12" xfId="1990"/>
    <cellStyle name="出力 3 4 13" xfId="1991"/>
    <cellStyle name="出力 3 4 14" xfId="1992"/>
    <cellStyle name="出力 3 4 15" xfId="1993"/>
    <cellStyle name="出力 3 4 16" xfId="1994"/>
    <cellStyle name="出力 3 4 17" xfId="1995"/>
    <cellStyle name="出力 3 4 18" xfId="1996"/>
    <cellStyle name="出力 3 4 19" xfId="1997"/>
    <cellStyle name="出力 3 4 2" xfId="1998"/>
    <cellStyle name="出力 3 4 20" xfId="1999"/>
    <cellStyle name="出力 3 4 21" xfId="2000"/>
    <cellStyle name="出力 3 4 22" xfId="2001"/>
    <cellStyle name="出力 3 4 23" xfId="2002"/>
    <cellStyle name="出力 3 4 24" xfId="2003"/>
    <cellStyle name="出力 3 4 25" xfId="2004"/>
    <cellStyle name="出力 3 4 26" xfId="2005"/>
    <cellStyle name="出力 3 4 27" xfId="2006"/>
    <cellStyle name="出力 3 4 3" xfId="2007"/>
    <cellStyle name="出力 3 4 4" xfId="2008"/>
    <cellStyle name="出力 3 4 5" xfId="2009"/>
    <cellStyle name="出力 3 4 6" xfId="2010"/>
    <cellStyle name="出力 3 4 7" xfId="2011"/>
    <cellStyle name="出力 3 4 8" xfId="2012"/>
    <cellStyle name="出力 3 4 9" xfId="2013"/>
    <cellStyle name="出力 3 5" xfId="2014"/>
    <cellStyle name="出力 3 6" xfId="2015"/>
    <cellStyle name="出力 3 7" xfId="2016"/>
    <cellStyle name="出力 3 8" xfId="2017"/>
    <cellStyle name="出力 3 9" xfId="2018"/>
    <cellStyle name="出力 4" xfId="2019"/>
    <cellStyle name="加入団体" xfId="652"/>
    <cellStyle name="未定義" xfId="2517"/>
    <cellStyle name="良い 2" xfId="2518"/>
    <cellStyle name="良い 3" xfId="2519"/>
    <cellStyle name="良い 4" xfId="2520"/>
    <cellStyle name="見出し 1 2" xfId="1130"/>
    <cellStyle name="見出し 1 3" xfId="1131"/>
    <cellStyle name="見出し 1 4" xfId="1132"/>
    <cellStyle name="見出し 2 2" xfId="1133"/>
    <cellStyle name="見出し 2 3" xfId="1134"/>
    <cellStyle name="見出し 2 4" xfId="1135"/>
    <cellStyle name="見出し 3 2" xfId="1136"/>
    <cellStyle name="見出し 3 3" xfId="1137"/>
    <cellStyle name="見出し 3 4" xfId="1138"/>
    <cellStyle name="見出し 4 2" xfId="1139"/>
    <cellStyle name="見出し 4 3" xfId="1140"/>
    <cellStyle name="見出し 4 4" xfId="1141"/>
    <cellStyle name="所管部門" xfId="2020"/>
    <cellStyle name="金額" xfId="653"/>
    <cellStyle name="計算 2" xfId="654"/>
    <cellStyle name="計算 2 2" xfId="655"/>
    <cellStyle name="計算 2 2 2" xfId="656"/>
    <cellStyle name="計算 2 2 2 2" xfId="657"/>
    <cellStyle name="計算 2 2 2 2 10" xfId="658"/>
    <cellStyle name="計算 2 2 2 2 11" xfId="659"/>
    <cellStyle name="計算 2 2 2 2 12" xfId="660"/>
    <cellStyle name="計算 2 2 2 2 13" xfId="661"/>
    <cellStyle name="計算 2 2 2 2 14" xfId="662"/>
    <cellStyle name="計算 2 2 2 2 15" xfId="663"/>
    <cellStyle name="計算 2 2 2 2 16" xfId="664"/>
    <cellStyle name="計算 2 2 2 2 17" xfId="665"/>
    <cellStyle name="計算 2 2 2 2 18" xfId="666"/>
    <cellStyle name="計算 2 2 2 2 19" xfId="667"/>
    <cellStyle name="計算 2 2 2 2 2" xfId="668"/>
    <cellStyle name="計算 2 2 2 2 20" xfId="669"/>
    <cellStyle name="計算 2 2 2 2 21" xfId="670"/>
    <cellStyle name="計算 2 2 2 2 22" xfId="671"/>
    <cellStyle name="計算 2 2 2 2 23" xfId="672"/>
    <cellStyle name="計算 2 2 2 2 24" xfId="673"/>
    <cellStyle name="計算 2 2 2 2 25" xfId="674"/>
    <cellStyle name="計算 2 2 2 2 26" xfId="675"/>
    <cellStyle name="計算 2 2 2 2 27" xfId="676"/>
    <cellStyle name="計算 2 2 2 2 28" xfId="677"/>
    <cellStyle name="計算 2 2 2 2 29" xfId="678"/>
    <cellStyle name="計算 2 2 2 2 3" xfId="679"/>
    <cellStyle name="計算 2 2 2 2 30" xfId="680"/>
    <cellStyle name="計算 2 2 2 2 31" xfId="681"/>
    <cellStyle name="計算 2 2 2 2 32" xfId="682"/>
    <cellStyle name="計算 2 2 2 2 33" xfId="683"/>
    <cellStyle name="計算 2 2 2 2 34" xfId="684"/>
    <cellStyle name="計算 2 2 2 2 35" xfId="685"/>
    <cellStyle name="計算 2 2 2 2 4" xfId="686"/>
    <cellStyle name="計算 2 2 2 2 5" xfId="687"/>
    <cellStyle name="計算 2 2 2 2 6" xfId="688"/>
    <cellStyle name="計算 2 2 2 2 7" xfId="689"/>
    <cellStyle name="計算 2 2 2 2 8" xfId="690"/>
    <cellStyle name="計算 2 2 2 2 9" xfId="691"/>
    <cellStyle name="計算 2 2 2 3" xfId="692"/>
    <cellStyle name="計算 2 2 2 3 10" xfId="693"/>
    <cellStyle name="計算 2 2 2 3 11" xfId="694"/>
    <cellStyle name="計算 2 2 2 3 12" xfId="695"/>
    <cellStyle name="計算 2 2 2 3 13" xfId="696"/>
    <cellStyle name="計算 2 2 2 3 14" xfId="697"/>
    <cellStyle name="計算 2 2 2 3 15" xfId="698"/>
    <cellStyle name="計算 2 2 2 3 16" xfId="699"/>
    <cellStyle name="計算 2 2 2 3 17" xfId="700"/>
    <cellStyle name="計算 2 2 2 3 18" xfId="701"/>
    <cellStyle name="計算 2 2 2 3 19" xfId="702"/>
    <cellStyle name="計算 2 2 2 3 2" xfId="703"/>
    <cellStyle name="計算 2 2 2 3 20" xfId="704"/>
    <cellStyle name="計算 2 2 2 3 21" xfId="705"/>
    <cellStyle name="計算 2 2 2 3 22" xfId="706"/>
    <cellStyle name="計算 2 2 2 3 23" xfId="707"/>
    <cellStyle name="計算 2 2 2 3 24" xfId="708"/>
    <cellStyle name="計算 2 2 2 3 25" xfId="709"/>
    <cellStyle name="計算 2 2 2 3 26" xfId="710"/>
    <cellStyle name="計算 2 2 2 3 27" xfId="711"/>
    <cellStyle name="計算 2 2 2 3 28" xfId="712"/>
    <cellStyle name="計算 2 2 2 3 29" xfId="713"/>
    <cellStyle name="計算 2 2 2 3 3" xfId="714"/>
    <cellStyle name="計算 2 2 2 3 30" xfId="715"/>
    <cellStyle name="計算 2 2 2 3 31" xfId="716"/>
    <cellStyle name="計算 2 2 2 3 32" xfId="717"/>
    <cellStyle name="計算 2 2 2 3 33" xfId="718"/>
    <cellStyle name="計算 2 2 2 3 34" xfId="719"/>
    <cellStyle name="計算 2 2 2 3 35" xfId="720"/>
    <cellStyle name="計算 2 2 2 3 4" xfId="721"/>
    <cellStyle name="計算 2 2 2 3 5" xfId="722"/>
    <cellStyle name="計算 2 2 2 3 6" xfId="723"/>
    <cellStyle name="計算 2 2 2 3 7" xfId="724"/>
    <cellStyle name="計算 2 2 2 3 8" xfId="725"/>
    <cellStyle name="計算 2 2 2 3 9" xfId="726"/>
    <cellStyle name="計算 2 2 3" xfId="727"/>
    <cellStyle name="計算 2 2 3 10" xfId="728"/>
    <cellStyle name="計算 2 2 3 11" xfId="729"/>
    <cellStyle name="計算 2 2 3 12" xfId="730"/>
    <cellStyle name="計算 2 2 3 13" xfId="731"/>
    <cellStyle name="計算 2 2 3 14" xfId="732"/>
    <cellStyle name="計算 2 2 3 15" xfId="733"/>
    <cellStyle name="計算 2 2 3 16" xfId="734"/>
    <cellStyle name="計算 2 2 3 17" xfId="735"/>
    <cellStyle name="計算 2 2 3 18" xfId="736"/>
    <cellStyle name="計算 2 2 3 19" xfId="737"/>
    <cellStyle name="計算 2 2 3 2" xfId="738"/>
    <cellStyle name="計算 2 2 3 20" xfId="739"/>
    <cellStyle name="計算 2 2 3 21" xfId="740"/>
    <cellStyle name="計算 2 2 3 22" xfId="741"/>
    <cellStyle name="計算 2 2 3 23" xfId="742"/>
    <cellStyle name="計算 2 2 3 24" xfId="743"/>
    <cellStyle name="計算 2 2 3 25" xfId="744"/>
    <cellStyle name="計算 2 2 3 26" xfId="745"/>
    <cellStyle name="計算 2 2 3 27" xfId="746"/>
    <cellStyle name="計算 2 2 3 28" xfId="747"/>
    <cellStyle name="計算 2 2 3 3" xfId="748"/>
    <cellStyle name="計算 2 2 3 4" xfId="749"/>
    <cellStyle name="計算 2 2 3 5" xfId="750"/>
    <cellStyle name="計算 2 2 3 6" xfId="751"/>
    <cellStyle name="計算 2 2 3 7" xfId="752"/>
    <cellStyle name="計算 2 2 3 8" xfId="753"/>
    <cellStyle name="計算 2 2 3 9" xfId="754"/>
    <cellStyle name="計算 2 2 4" xfId="755"/>
    <cellStyle name="計算 2 2 4 10" xfId="756"/>
    <cellStyle name="計算 2 2 4 11" xfId="757"/>
    <cellStyle name="計算 2 2 4 12" xfId="758"/>
    <cellStyle name="計算 2 2 4 13" xfId="759"/>
    <cellStyle name="計算 2 2 4 14" xfId="760"/>
    <cellStyle name="計算 2 2 4 15" xfId="761"/>
    <cellStyle name="計算 2 2 4 16" xfId="762"/>
    <cellStyle name="計算 2 2 4 17" xfId="763"/>
    <cellStyle name="計算 2 2 4 18" xfId="764"/>
    <cellStyle name="計算 2 2 4 19" xfId="765"/>
    <cellStyle name="計算 2 2 4 2" xfId="766"/>
    <cellStyle name="計算 2 2 4 20" xfId="767"/>
    <cellStyle name="計算 2 2 4 21" xfId="768"/>
    <cellStyle name="計算 2 2 4 22" xfId="769"/>
    <cellStyle name="計算 2 2 4 23" xfId="770"/>
    <cellStyle name="計算 2 2 4 24" xfId="771"/>
    <cellStyle name="計算 2 2 4 25" xfId="772"/>
    <cellStyle name="計算 2 2 4 26" xfId="773"/>
    <cellStyle name="計算 2 2 4 27" xfId="774"/>
    <cellStyle name="計算 2 2 4 28" xfId="775"/>
    <cellStyle name="計算 2 2 4 29" xfId="776"/>
    <cellStyle name="計算 2 2 4 3" xfId="777"/>
    <cellStyle name="計算 2 2 4 30" xfId="778"/>
    <cellStyle name="計算 2 2 4 31" xfId="779"/>
    <cellStyle name="計算 2 2 4 32" xfId="780"/>
    <cellStyle name="計算 2 2 4 33" xfId="781"/>
    <cellStyle name="計算 2 2 4 34" xfId="782"/>
    <cellStyle name="計算 2 2 4 35" xfId="783"/>
    <cellStyle name="計算 2 2 4 4" xfId="784"/>
    <cellStyle name="計算 2 2 4 5" xfId="785"/>
    <cellStyle name="計算 2 2 4 6" xfId="786"/>
    <cellStyle name="計算 2 2 4 7" xfId="787"/>
    <cellStyle name="計算 2 2 4 8" xfId="788"/>
    <cellStyle name="計算 2 2 4 9" xfId="789"/>
    <cellStyle name="計算 2 3" xfId="790"/>
    <cellStyle name="計算 2 3 2" xfId="791"/>
    <cellStyle name="計算 2 3 2 10" xfId="792"/>
    <cellStyle name="計算 2 3 2 11" xfId="793"/>
    <cellStyle name="計算 2 3 2 12" xfId="794"/>
    <cellStyle name="計算 2 3 2 13" xfId="795"/>
    <cellStyle name="計算 2 3 2 14" xfId="796"/>
    <cellStyle name="計算 2 3 2 15" xfId="797"/>
    <cellStyle name="計算 2 3 2 16" xfId="798"/>
    <cellStyle name="計算 2 3 2 17" xfId="799"/>
    <cellStyle name="計算 2 3 2 18" xfId="800"/>
    <cellStyle name="計算 2 3 2 19" xfId="801"/>
    <cellStyle name="計算 2 3 2 2" xfId="802"/>
    <cellStyle name="計算 2 3 2 20" xfId="803"/>
    <cellStyle name="計算 2 3 2 21" xfId="804"/>
    <cellStyle name="計算 2 3 2 22" xfId="805"/>
    <cellStyle name="計算 2 3 2 23" xfId="806"/>
    <cellStyle name="計算 2 3 2 24" xfId="807"/>
    <cellStyle name="計算 2 3 2 25" xfId="808"/>
    <cellStyle name="計算 2 3 2 26" xfId="809"/>
    <cellStyle name="計算 2 3 2 27" xfId="810"/>
    <cellStyle name="計算 2 3 2 28" xfId="811"/>
    <cellStyle name="計算 2 3 2 29" xfId="812"/>
    <cellStyle name="計算 2 3 2 3" xfId="813"/>
    <cellStyle name="計算 2 3 2 30" xfId="814"/>
    <cellStyle name="計算 2 3 2 31" xfId="815"/>
    <cellStyle name="計算 2 3 2 32" xfId="816"/>
    <cellStyle name="計算 2 3 2 33" xfId="817"/>
    <cellStyle name="計算 2 3 2 34" xfId="818"/>
    <cellStyle name="計算 2 3 2 35" xfId="819"/>
    <cellStyle name="計算 2 3 2 4" xfId="820"/>
    <cellStyle name="計算 2 3 2 5" xfId="821"/>
    <cellStyle name="計算 2 3 2 6" xfId="822"/>
    <cellStyle name="計算 2 3 2 7" xfId="823"/>
    <cellStyle name="計算 2 3 2 8" xfId="824"/>
    <cellStyle name="計算 2 3 2 9" xfId="825"/>
    <cellStyle name="計算 2 3 3" xfId="826"/>
    <cellStyle name="計算 2 3 3 10" xfId="827"/>
    <cellStyle name="計算 2 3 3 11" xfId="828"/>
    <cellStyle name="計算 2 3 3 12" xfId="829"/>
    <cellStyle name="計算 2 3 3 13" xfId="830"/>
    <cellStyle name="計算 2 3 3 14" xfId="831"/>
    <cellStyle name="計算 2 3 3 15" xfId="832"/>
    <cellStyle name="計算 2 3 3 16" xfId="833"/>
    <cellStyle name="計算 2 3 3 17" xfId="834"/>
    <cellStyle name="計算 2 3 3 18" xfId="835"/>
    <cellStyle name="計算 2 3 3 19" xfId="836"/>
    <cellStyle name="計算 2 3 3 2" xfId="837"/>
    <cellStyle name="計算 2 3 3 20" xfId="838"/>
    <cellStyle name="計算 2 3 3 21" xfId="839"/>
    <cellStyle name="計算 2 3 3 22" xfId="840"/>
    <cellStyle name="計算 2 3 3 23" xfId="841"/>
    <cellStyle name="計算 2 3 3 24" xfId="842"/>
    <cellStyle name="計算 2 3 3 25" xfId="843"/>
    <cellStyle name="計算 2 3 3 26" xfId="844"/>
    <cellStyle name="計算 2 3 3 27" xfId="845"/>
    <cellStyle name="計算 2 3 3 28" xfId="846"/>
    <cellStyle name="計算 2 3 3 29" xfId="847"/>
    <cellStyle name="計算 2 3 3 3" xfId="848"/>
    <cellStyle name="計算 2 3 3 30" xfId="849"/>
    <cellStyle name="計算 2 3 3 31" xfId="850"/>
    <cellStyle name="計算 2 3 3 32" xfId="851"/>
    <cellStyle name="計算 2 3 3 33" xfId="852"/>
    <cellStyle name="計算 2 3 3 34" xfId="853"/>
    <cellStyle name="計算 2 3 3 35" xfId="854"/>
    <cellStyle name="計算 2 3 3 4" xfId="855"/>
    <cellStyle name="計算 2 3 3 5" xfId="856"/>
    <cellStyle name="計算 2 3 3 6" xfId="857"/>
    <cellStyle name="計算 2 3 3 7" xfId="858"/>
    <cellStyle name="計算 2 3 3 8" xfId="859"/>
    <cellStyle name="計算 2 3 3 9" xfId="860"/>
    <cellStyle name="計算 2 4" xfId="861"/>
    <cellStyle name="計算 2 4 10" xfId="862"/>
    <cellStyle name="計算 2 4 11" xfId="863"/>
    <cellStyle name="計算 2 4 12" xfId="864"/>
    <cellStyle name="計算 2 4 13" xfId="865"/>
    <cellStyle name="計算 2 4 14" xfId="866"/>
    <cellStyle name="計算 2 4 15" xfId="867"/>
    <cellStyle name="計算 2 4 16" xfId="868"/>
    <cellStyle name="計算 2 4 17" xfId="869"/>
    <cellStyle name="計算 2 4 18" xfId="870"/>
    <cellStyle name="計算 2 4 19" xfId="871"/>
    <cellStyle name="計算 2 4 2" xfId="872"/>
    <cellStyle name="計算 2 4 20" xfId="873"/>
    <cellStyle name="計算 2 4 21" xfId="874"/>
    <cellStyle name="計算 2 4 22" xfId="875"/>
    <cellStyle name="計算 2 4 23" xfId="876"/>
    <cellStyle name="計算 2 4 24" xfId="877"/>
    <cellStyle name="計算 2 4 25" xfId="878"/>
    <cellStyle name="計算 2 4 26" xfId="879"/>
    <cellStyle name="計算 2 4 27" xfId="880"/>
    <cellStyle name="計算 2 4 28" xfId="881"/>
    <cellStyle name="計算 2 4 3" xfId="882"/>
    <cellStyle name="計算 2 4 4" xfId="883"/>
    <cellStyle name="計算 2 4 5" xfId="884"/>
    <cellStyle name="計算 2 4 6" xfId="885"/>
    <cellStyle name="計算 2 4 7" xfId="886"/>
    <cellStyle name="計算 2 4 8" xfId="887"/>
    <cellStyle name="計算 2 4 9" xfId="888"/>
    <cellStyle name="計算 2 5" xfId="889"/>
    <cellStyle name="計算 2 5 10" xfId="890"/>
    <cellStyle name="計算 2 5 11" xfId="891"/>
    <cellStyle name="計算 2 5 12" xfId="892"/>
    <cellStyle name="計算 2 5 13" xfId="893"/>
    <cellStyle name="計算 2 5 14" xfId="894"/>
    <cellStyle name="計算 2 5 15" xfId="895"/>
    <cellStyle name="計算 2 5 16" xfId="896"/>
    <cellStyle name="計算 2 5 17" xfId="897"/>
    <cellStyle name="計算 2 5 18" xfId="898"/>
    <cellStyle name="計算 2 5 19" xfId="899"/>
    <cellStyle name="計算 2 5 2" xfId="900"/>
    <cellStyle name="計算 2 5 20" xfId="901"/>
    <cellStyle name="計算 2 5 21" xfId="902"/>
    <cellStyle name="計算 2 5 22" xfId="903"/>
    <cellStyle name="計算 2 5 23" xfId="904"/>
    <cellStyle name="計算 2 5 24" xfId="905"/>
    <cellStyle name="計算 2 5 25" xfId="906"/>
    <cellStyle name="計算 2 5 26" xfId="907"/>
    <cellStyle name="計算 2 5 27" xfId="908"/>
    <cellStyle name="計算 2 5 28" xfId="909"/>
    <cellStyle name="計算 2 5 29" xfId="910"/>
    <cellStyle name="計算 2 5 3" xfId="911"/>
    <cellStyle name="計算 2 5 30" xfId="912"/>
    <cellStyle name="計算 2 5 31" xfId="913"/>
    <cellStyle name="計算 2 5 32" xfId="914"/>
    <cellStyle name="計算 2 5 33" xfId="915"/>
    <cellStyle name="計算 2 5 34" xfId="916"/>
    <cellStyle name="計算 2 5 35" xfId="917"/>
    <cellStyle name="計算 2 5 4" xfId="918"/>
    <cellStyle name="計算 2 5 5" xfId="919"/>
    <cellStyle name="計算 2 5 6" xfId="920"/>
    <cellStyle name="計算 2 5 7" xfId="921"/>
    <cellStyle name="計算 2 5 8" xfId="922"/>
    <cellStyle name="計算 2 5 9" xfId="923"/>
    <cellStyle name="計算 3" xfId="924"/>
    <cellStyle name="計算 3 10" xfId="925"/>
    <cellStyle name="計算 3 11" xfId="926"/>
    <cellStyle name="計算 3 12" xfId="927"/>
    <cellStyle name="計算 3 13" xfId="928"/>
    <cellStyle name="計算 3 14" xfId="929"/>
    <cellStyle name="計算 3 15" xfId="930"/>
    <cellStyle name="計算 3 16" xfId="931"/>
    <cellStyle name="計算 3 17" xfId="932"/>
    <cellStyle name="計算 3 18" xfId="933"/>
    <cellStyle name="計算 3 19" xfId="934"/>
    <cellStyle name="計算 3 2" xfId="935"/>
    <cellStyle name="計算 3 2 10" xfId="936"/>
    <cellStyle name="計算 3 2 11" xfId="937"/>
    <cellStyle name="計算 3 2 12" xfId="938"/>
    <cellStyle name="計算 3 2 13" xfId="939"/>
    <cellStyle name="計算 3 2 14" xfId="940"/>
    <cellStyle name="計算 3 2 15" xfId="941"/>
    <cellStyle name="計算 3 2 16" xfId="942"/>
    <cellStyle name="計算 3 2 17" xfId="943"/>
    <cellStyle name="計算 3 2 18" xfId="944"/>
    <cellStyle name="計算 3 2 19" xfId="945"/>
    <cellStyle name="計算 3 2 2" xfId="946"/>
    <cellStyle name="計算 3 2 2 10" xfId="947"/>
    <cellStyle name="計算 3 2 2 11" xfId="948"/>
    <cellStyle name="計算 3 2 2 12" xfId="949"/>
    <cellStyle name="計算 3 2 2 13" xfId="950"/>
    <cellStyle name="計算 3 2 2 14" xfId="951"/>
    <cellStyle name="計算 3 2 2 15" xfId="952"/>
    <cellStyle name="計算 3 2 2 16" xfId="953"/>
    <cellStyle name="計算 3 2 2 17" xfId="954"/>
    <cellStyle name="計算 3 2 2 18" xfId="955"/>
    <cellStyle name="計算 3 2 2 19" xfId="956"/>
    <cellStyle name="計算 3 2 2 2" xfId="957"/>
    <cellStyle name="計算 3 2 2 20" xfId="958"/>
    <cellStyle name="計算 3 2 2 21" xfId="959"/>
    <cellStyle name="計算 3 2 2 22" xfId="960"/>
    <cellStyle name="計算 3 2 2 23" xfId="961"/>
    <cellStyle name="計算 3 2 2 24" xfId="962"/>
    <cellStyle name="計算 3 2 2 25" xfId="963"/>
    <cellStyle name="計算 3 2 2 26" xfId="964"/>
    <cellStyle name="計算 3 2 2 27" xfId="965"/>
    <cellStyle name="計算 3 2 2 28" xfId="966"/>
    <cellStyle name="計算 3 2 2 3" xfId="967"/>
    <cellStyle name="計算 3 2 2 4" xfId="968"/>
    <cellStyle name="計算 3 2 2 5" xfId="969"/>
    <cellStyle name="計算 3 2 2 6" xfId="970"/>
    <cellStyle name="計算 3 2 2 7" xfId="971"/>
    <cellStyle name="計算 3 2 2 8" xfId="972"/>
    <cellStyle name="計算 3 2 2 9" xfId="973"/>
    <cellStyle name="計算 3 2 20" xfId="974"/>
    <cellStyle name="計算 3 2 21" xfId="975"/>
    <cellStyle name="計算 3 2 22" xfId="976"/>
    <cellStyle name="計算 3 2 23" xfId="977"/>
    <cellStyle name="計算 3 2 24" xfId="978"/>
    <cellStyle name="計算 3 2 25" xfId="979"/>
    <cellStyle name="計算 3 2 26" xfId="980"/>
    <cellStyle name="計算 3 2 27" xfId="981"/>
    <cellStyle name="計算 3 2 28" xfId="982"/>
    <cellStyle name="計算 3 2 29" xfId="983"/>
    <cellStyle name="計算 3 2 3" xfId="984"/>
    <cellStyle name="計算 3 2 3 10" xfId="985"/>
    <cellStyle name="計算 3 2 3 11" xfId="986"/>
    <cellStyle name="計算 3 2 3 12" xfId="987"/>
    <cellStyle name="計算 3 2 3 13" xfId="988"/>
    <cellStyle name="計算 3 2 3 14" xfId="989"/>
    <cellStyle name="計算 3 2 3 15" xfId="990"/>
    <cellStyle name="計算 3 2 3 16" xfId="991"/>
    <cellStyle name="計算 3 2 3 17" xfId="992"/>
    <cellStyle name="計算 3 2 3 18" xfId="993"/>
    <cellStyle name="計算 3 2 3 19" xfId="994"/>
    <cellStyle name="計算 3 2 3 2" xfId="995"/>
    <cellStyle name="計算 3 2 3 20" xfId="996"/>
    <cellStyle name="計算 3 2 3 21" xfId="997"/>
    <cellStyle name="計算 3 2 3 22" xfId="998"/>
    <cellStyle name="計算 3 2 3 23" xfId="999"/>
    <cellStyle name="計算 3 2 3 24" xfId="1000"/>
    <cellStyle name="計算 3 2 3 25" xfId="1001"/>
    <cellStyle name="計算 3 2 3 26" xfId="1002"/>
    <cellStyle name="計算 3 2 3 27" xfId="1003"/>
    <cellStyle name="計算 3 2 3 28" xfId="1004"/>
    <cellStyle name="計算 3 2 3 3" xfId="1005"/>
    <cellStyle name="計算 3 2 3 4" xfId="1006"/>
    <cellStyle name="計算 3 2 3 5" xfId="1007"/>
    <cellStyle name="計算 3 2 3 6" xfId="1008"/>
    <cellStyle name="計算 3 2 3 7" xfId="1009"/>
    <cellStyle name="計算 3 2 3 8" xfId="1010"/>
    <cellStyle name="計算 3 2 3 9" xfId="1011"/>
    <cellStyle name="計算 3 2 30" xfId="1012"/>
    <cellStyle name="計算 3 2 4" xfId="1013"/>
    <cellStyle name="計算 3 2 5" xfId="1014"/>
    <cellStyle name="計算 3 2 6" xfId="1015"/>
    <cellStyle name="計算 3 2 7" xfId="1016"/>
    <cellStyle name="計算 3 2 8" xfId="1017"/>
    <cellStyle name="計算 3 2 9" xfId="1018"/>
    <cellStyle name="計算 3 20" xfId="1019"/>
    <cellStyle name="計算 3 21" xfId="1020"/>
    <cellStyle name="計算 3 22" xfId="1021"/>
    <cellStyle name="計算 3 23" xfId="1022"/>
    <cellStyle name="計算 3 24" xfId="1023"/>
    <cellStyle name="計算 3 25" xfId="1024"/>
    <cellStyle name="計算 3 26" xfId="1025"/>
    <cellStyle name="計算 3 27" xfId="1026"/>
    <cellStyle name="計算 3 28" xfId="1027"/>
    <cellStyle name="計算 3 29" xfId="1028"/>
    <cellStyle name="計算 3 3" xfId="1029"/>
    <cellStyle name="計算 3 3 10" xfId="1030"/>
    <cellStyle name="計算 3 3 11" xfId="1031"/>
    <cellStyle name="計算 3 3 12" xfId="1032"/>
    <cellStyle name="計算 3 3 13" xfId="1033"/>
    <cellStyle name="計算 3 3 14" xfId="1034"/>
    <cellStyle name="計算 3 3 15" xfId="1035"/>
    <cellStyle name="計算 3 3 16" xfId="1036"/>
    <cellStyle name="計算 3 3 17" xfId="1037"/>
    <cellStyle name="計算 3 3 18" xfId="1038"/>
    <cellStyle name="計算 3 3 19" xfId="1039"/>
    <cellStyle name="計算 3 3 2" xfId="1040"/>
    <cellStyle name="計算 3 3 20" xfId="1041"/>
    <cellStyle name="計算 3 3 21" xfId="1042"/>
    <cellStyle name="計算 3 3 22" xfId="1043"/>
    <cellStyle name="計算 3 3 23" xfId="1044"/>
    <cellStyle name="計算 3 3 24" xfId="1045"/>
    <cellStyle name="計算 3 3 25" xfId="1046"/>
    <cellStyle name="計算 3 3 26" xfId="1047"/>
    <cellStyle name="計算 3 3 27" xfId="1048"/>
    <cellStyle name="計算 3 3 28" xfId="1049"/>
    <cellStyle name="計算 3 3 3" xfId="1050"/>
    <cellStyle name="計算 3 3 4" xfId="1051"/>
    <cellStyle name="計算 3 3 5" xfId="1052"/>
    <cellStyle name="計算 3 3 6" xfId="1053"/>
    <cellStyle name="計算 3 3 7" xfId="1054"/>
    <cellStyle name="計算 3 3 8" xfId="1055"/>
    <cellStyle name="計算 3 3 9" xfId="1056"/>
    <cellStyle name="計算 3 30" xfId="1057"/>
    <cellStyle name="計算 3 31" xfId="1058"/>
    <cellStyle name="計算 3 4" xfId="1059"/>
    <cellStyle name="計算 3 4 10" xfId="1060"/>
    <cellStyle name="計算 3 4 11" xfId="1061"/>
    <cellStyle name="計算 3 4 12" xfId="1062"/>
    <cellStyle name="計算 3 4 13" xfId="1063"/>
    <cellStyle name="計算 3 4 14" xfId="1064"/>
    <cellStyle name="計算 3 4 15" xfId="1065"/>
    <cellStyle name="計算 3 4 16" xfId="1066"/>
    <cellStyle name="計算 3 4 17" xfId="1067"/>
    <cellStyle name="計算 3 4 18" xfId="1068"/>
    <cellStyle name="計算 3 4 19" xfId="1069"/>
    <cellStyle name="計算 3 4 2" xfId="1070"/>
    <cellStyle name="計算 3 4 20" xfId="1071"/>
    <cellStyle name="計算 3 4 21" xfId="1072"/>
    <cellStyle name="計算 3 4 22" xfId="1073"/>
    <cellStyle name="計算 3 4 23" xfId="1074"/>
    <cellStyle name="計算 3 4 24" xfId="1075"/>
    <cellStyle name="計算 3 4 25" xfId="1076"/>
    <cellStyle name="計算 3 4 26" xfId="1077"/>
    <cellStyle name="計算 3 4 27" xfId="1078"/>
    <cellStyle name="計算 3 4 28" xfId="1079"/>
    <cellStyle name="計算 3 4 3" xfId="1080"/>
    <cellStyle name="計算 3 4 4" xfId="1081"/>
    <cellStyle name="計算 3 4 5" xfId="1082"/>
    <cellStyle name="計算 3 4 6" xfId="1083"/>
    <cellStyle name="計算 3 4 7" xfId="1084"/>
    <cellStyle name="計算 3 4 8" xfId="1085"/>
    <cellStyle name="計算 3 4 9" xfId="1086"/>
    <cellStyle name="計算 3 5" xfId="1087"/>
    <cellStyle name="計算 3 6" xfId="1088"/>
    <cellStyle name="計算 3 7" xfId="1089"/>
    <cellStyle name="計算 3 8" xfId="1090"/>
    <cellStyle name="計算 3 9" xfId="1091"/>
    <cellStyle name="計算 4" xfId="1092"/>
    <cellStyle name="桁区切り 10" xfId="1096"/>
    <cellStyle name="桁区切り 10 2" xfId="1097"/>
    <cellStyle name="桁区切り 11" xfId="1098"/>
    <cellStyle name="桁区切り 11 2" xfId="1099"/>
    <cellStyle name="桁区切り 12" xfId="1100"/>
    <cellStyle name="桁区切り 13" xfId="1101"/>
    <cellStyle name="桁区切り 14" xfId="1102"/>
    <cellStyle name="桁区切り 15" xfId="1103"/>
    <cellStyle name="桁区切り 16" xfId="1104"/>
    <cellStyle name="桁区切り 2" xfId="1105"/>
    <cellStyle name="桁区切り 2 2" xfId="1106"/>
    <cellStyle name="桁区切り 2 2 2" xfId="1107"/>
    <cellStyle name="桁区切り 2 3" xfId="1108"/>
    <cellStyle name="桁区切り 2 4" xfId="1109"/>
    <cellStyle name="桁区切り 2 5" xfId="1110"/>
    <cellStyle name="桁区切り 2 6" xfId="1111"/>
    <cellStyle name="桁区切り 3" xfId="1112"/>
    <cellStyle name="桁区切り 3 2" xfId="1113"/>
    <cellStyle name="桁区切り 3 2 2" xfId="1114"/>
    <cellStyle name="桁区切り 3 2 3" xfId="1115"/>
    <cellStyle name="桁区切り 3 3" xfId="1116"/>
    <cellStyle name="桁区切り 3 4" xfId="1117"/>
    <cellStyle name="桁区切り 4" xfId="1118"/>
    <cellStyle name="桁区切り 4 2" xfId="1119"/>
    <cellStyle name="桁区切り 5" xfId="1120"/>
    <cellStyle name="桁区切り 5 2" xfId="1121"/>
    <cellStyle name="桁区切り 6" xfId="1122"/>
    <cellStyle name="桁区切り 6 2" xfId="1123"/>
    <cellStyle name="桁区切り 7" xfId="1124"/>
    <cellStyle name="桁区切り 7 2" xfId="1125"/>
    <cellStyle name="桁区切り 8" xfId="1126"/>
    <cellStyle name="桁区切り 8 2" xfId="1127"/>
    <cellStyle name="桁区切り 9" xfId="1128"/>
    <cellStyle name="桁区切り 9 2" xfId="1129"/>
    <cellStyle name="悪い 2" xfId="649"/>
    <cellStyle name="悪い 3" xfId="650"/>
    <cellStyle name="悪い 4" xfId="651"/>
    <cellStyle name="通貨 2" xfId="2024"/>
    <cellStyle name="通貨 2 2" xfId="2025"/>
    <cellStyle name="通貨 3" xfId="2026"/>
    <cellStyle name="通貨 3 2" xfId="2027"/>
    <cellStyle name="通貨 4" xfId="2028"/>
    <cellStyle name="通貨 4 2" xfId="2029"/>
    <cellStyle name="通貨 5" xfId="2030"/>
    <cellStyle name="通貨 6" xfId="2031"/>
    <cellStyle name="湪" xfId="2521"/>
    <cellStyle name="超連結" xfId="2523" builtinId="8" hidden="1"/>
    <cellStyle name="集計 2" xfId="1144"/>
    <cellStyle name="集計 2 2" xfId="1145"/>
    <cellStyle name="集計 2 2 2" xfId="1146"/>
    <cellStyle name="集計 2 2 2 2" xfId="1147"/>
    <cellStyle name="集計 2 2 2 2 10" xfId="1148"/>
    <cellStyle name="集計 2 2 2 2 11" xfId="1149"/>
    <cellStyle name="集計 2 2 2 2 12" xfId="1150"/>
    <cellStyle name="集計 2 2 2 2 13" xfId="1151"/>
    <cellStyle name="集計 2 2 2 2 14" xfId="1152"/>
    <cellStyle name="集計 2 2 2 2 15" xfId="1153"/>
    <cellStyle name="集計 2 2 2 2 16" xfId="1154"/>
    <cellStyle name="集計 2 2 2 2 17" xfId="1155"/>
    <cellStyle name="集計 2 2 2 2 18" xfId="1156"/>
    <cellStyle name="集計 2 2 2 2 19" xfId="1157"/>
    <cellStyle name="集計 2 2 2 2 2" xfId="1158"/>
    <cellStyle name="集計 2 2 2 2 20" xfId="1159"/>
    <cellStyle name="集計 2 2 2 2 21" xfId="1160"/>
    <cellStyle name="集計 2 2 2 2 22" xfId="1161"/>
    <cellStyle name="集計 2 2 2 2 23" xfId="1162"/>
    <cellStyle name="集計 2 2 2 2 24" xfId="1163"/>
    <cellStyle name="集計 2 2 2 2 25" xfId="1164"/>
    <cellStyle name="集計 2 2 2 2 26" xfId="1165"/>
    <cellStyle name="集計 2 2 2 2 27" xfId="1166"/>
    <cellStyle name="集計 2 2 2 2 28" xfId="1167"/>
    <cellStyle name="集計 2 2 2 2 29" xfId="1168"/>
    <cellStyle name="集計 2 2 2 2 3" xfId="1169"/>
    <cellStyle name="集計 2 2 2 2 30" xfId="1170"/>
    <cellStyle name="集計 2 2 2 2 31" xfId="1171"/>
    <cellStyle name="集計 2 2 2 2 32" xfId="1172"/>
    <cellStyle name="集計 2 2 2 2 33" xfId="1173"/>
    <cellStyle name="集計 2 2 2 2 34" xfId="1174"/>
    <cellStyle name="集計 2 2 2 2 35" xfId="1175"/>
    <cellStyle name="集計 2 2 2 2 4" xfId="1176"/>
    <cellStyle name="集計 2 2 2 2 5" xfId="1177"/>
    <cellStyle name="集計 2 2 2 2 6" xfId="1178"/>
    <cellStyle name="集計 2 2 2 2 7" xfId="1179"/>
    <cellStyle name="集計 2 2 2 2 8" xfId="1180"/>
    <cellStyle name="集計 2 2 2 2 9" xfId="1181"/>
    <cellStyle name="集計 2 2 2 3" xfId="1182"/>
    <cellStyle name="集計 2 2 2 3 10" xfId="1183"/>
    <cellStyle name="集計 2 2 2 3 11" xfId="1184"/>
    <cellStyle name="集計 2 2 2 3 12" xfId="1185"/>
    <cellStyle name="集計 2 2 2 3 13" xfId="1186"/>
    <cellStyle name="集計 2 2 2 3 14" xfId="1187"/>
    <cellStyle name="集計 2 2 2 3 15" xfId="1188"/>
    <cellStyle name="集計 2 2 2 3 16" xfId="1189"/>
    <cellStyle name="集計 2 2 2 3 17" xfId="1190"/>
    <cellStyle name="集計 2 2 2 3 18" xfId="1191"/>
    <cellStyle name="集計 2 2 2 3 19" xfId="1192"/>
    <cellStyle name="集計 2 2 2 3 2" xfId="1193"/>
    <cellStyle name="集計 2 2 2 3 20" xfId="1194"/>
    <cellStyle name="集計 2 2 2 3 21" xfId="1195"/>
    <cellStyle name="集計 2 2 2 3 22" xfId="1196"/>
    <cellStyle name="集計 2 2 2 3 23" xfId="1197"/>
    <cellStyle name="集計 2 2 2 3 24" xfId="1198"/>
    <cellStyle name="集計 2 2 2 3 25" xfId="1199"/>
    <cellStyle name="集計 2 2 2 3 26" xfId="1200"/>
    <cellStyle name="集計 2 2 2 3 27" xfId="1201"/>
    <cellStyle name="集計 2 2 2 3 28" xfId="1202"/>
    <cellStyle name="集計 2 2 2 3 29" xfId="1203"/>
    <cellStyle name="集計 2 2 2 3 3" xfId="1204"/>
    <cellStyle name="集計 2 2 2 3 30" xfId="1205"/>
    <cellStyle name="集計 2 2 2 3 31" xfId="1206"/>
    <cellStyle name="集計 2 2 2 3 32" xfId="1207"/>
    <cellStyle name="集計 2 2 2 3 33" xfId="1208"/>
    <cellStyle name="集計 2 2 2 3 34" xfId="1209"/>
    <cellStyle name="集計 2 2 2 3 35" xfId="1210"/>
    <cellStyle name="集計 2 2 2 3 4" xfId="1211"/>
    <cellStyle name="集計 2 2 2 3 5" xfId="1212"/>
    <cellStyle name="集計 2 2 2 3 6" xfId="1213"/>
    <cellStyle name="集計 2 2 2 3 7" xfId="1214"/>
    <cellStyle name="集計 2 2 2 3 8" xfId="1215"/>
    <cellStyle name="集計 2 2 2 3 9" xfId="1216"/>
    <cellStyle name="集計 2 2 3" xfId="1217"/>
    <cellStyle name="集計 2 2 3 10" xfId="1218"/>
    <cellStyle name="集計 2 2 3 11" xfId="1219"/>
    <cellStyle name="集計 2 2 3 12" xfId="1220"/>
    <cellStyle name="集計 2 2 3 13" xfId="1221"/>
    <cellStyle name="集計 2 2 3 14" xfId="1222"/>
    <cellStyle name="集計 2 2 3 15" xfId="1223"/>
    <cellStyle name="集計 2 2 3 16" xfId="1224"/>
    <cellStyle name="集計 2 2 3 17" xfId="1225"/>
    <cellStyle name="集計 2 2 3 18" xfId="1226"/>
    <cellStyle name="集計 2 2 3 19" xfId="1227"/>
    <cellStyle name="集計 2 2 3 2" xfId="1228"/>
    <cellStyle name="集計 2 2 3 20" xfId="1229"/>
    <cellStyle name="集計 2 2 3 21" xfId="1230"/>
    <cellStyle name="集計 2 2 3 22" xfId="1231"/>
    <cellStyle name="集計 2 2 3 23" xfId="1232"/>
    <cellStyle name="集計 2 2 3 24" xfId="1233"/>
    <cellStyle name="集計 2 2 3 25" xfId="1234"/>
    <cellStyle name="集計 2 2 3 26" xfId="1235"/>
    <cellStyle name="集計 2 2 3 27" xfId="1236"/>
    <cellStyle name="集計 2 2 3 28" xfId="1237"/>
    <cellStyle name="集計 2 2 3 3" xfId="1238"/>
    <cellStyle name="集計 2 2 3 4" xfId="1239"/>
    <cellStyle name="集計 2 2 3 5" xfId="1240"/>
    <cellStyle name="集計 2 2 3 6" xfId="1241"/>
    <cellStyle name="集計 2 2 3 7" xfId="1242"/>
    <cellStyle name="集計 2 2 3 8" xfId="1243"/>
    <cellStyle name="集計 2 2 3 9" xfId="1244"/>
    <cellStyle name="集計 2 2 4" xfId="1245"/>
    <cellStyle name="集計 2 2 4 10" xfId="1246"/>
    <cellStyle name="集計 2 2 4 11" xfId="1247"/>
    <cellStyle name="集計 2 2 4 12" xfId="1248"/>
    <cellStyle name="集計 2 2 4 13" xfId="1249"/>
    <cellStyle name="集計 2 2 4 14" xfId="1250"/>
    <cellStyle name="集計 2 2 4 15" xfId="1251"/>
    <cellStyle name="集計 2 2 4 16" xfId="1252"/>
    <cellStyle name="集計 2 2 4 17" xfId="1253"/>
    <cellStyle name="集計 2 2 4 18" xfId="1254"/>
    <cellStyle name="集計 2 2 4 19" xfId="1255"/>
    <cellStyle name="集計 2 2 4 2" xfId="1256"/>
    <cellStyle name="集計 2 2 4 20" xfId="1257"/>
    <cellStyle name="集計 2 2 4 21" xfId="1258"/>
    <cellStyle name="集計 2 2 4 22" xfId="1259"/>
    <cellStyle name="集計 2 2 4 23" xfId="1260"/>
    <cellStyle name="集計 2 2 4 24" xfId="1261"/>
    <cellStyle name="集計 2 2 4 25" xfId="1262"/>
    <cellStyle name="集計 2 2 4 26" xfId="1263"/>
    <cellStyle name="集計 2 2 4 27" xfId="1264"/>
    <cellStyle name="集計 2 2 4 28" xfId="1265"/>
    <cellStyle name="集計 2 2 4 29" xfId="1266"/>
    <cellStyle name="集計 2 2 4 3" xfId="1267"/>
    <cellStyle name="集計 2 2 4 30" xfId="1268"/>
    <cellStyle name="集計 2 2 4 31" xfId="1269"/>
    <cellStyle name="集計 2 2 4 32" xfId="1270"/>
    <cellStyle name="集計 2 2 4 33" xfId="1271"/>
    <cellStyle name="集計 2 2 4 34" xfId="1272"/>
    <cellStyle name="集計 2 2 4 35" xfId="1273"/>
    <cellStyle name="集計 2 2 4 4" xfId="1274"/>
    <cellStyle name="集計 2 2 4 5" xfId="1275"/>
    <cellStyle name="集計 2 2 4 6" xfId="1276"/>
    <cellStyle name="集計 2 2 4 7" xfId="1277"/>
    <cellStyle name="集計 2 2 4 8" xfId="1278"/>
    <cellStyle name="集計 2 2 4 9" xfId="1279"/>
    <cellStyle name="集計 2 3" xfId="1280"/>
    <cellStyle name="集計 2 3 2" xfId="1281"/>
    <cellStyle name="集計 2 3 2 10" xfId="1282"/>
    <cellStyle name="集計 2 3 2 11" xfId="1283"/>
    <cellStyle name="集計 2 3 2 12" xfId="1284"/>
    <cellStyle name="集計 2 3 2 13" xfId="1285"/>
    <cellStyle name="集計 2 3 2 14" xfId="1286"/>
    <cellStyle name="集計 2 3 2 15" xfId="1287"/>
    <cellStyle name="集計 2 3 2 16" xfId="1288"/>
    <cellStyle name="集計 2 3 2 17" xfId="1289"/>
    <cellStyle name="集計 2 3 2 18" xfId="1290"/>
    <cellStyle name="集計 2 3 2 19" xfId="1291"/>
    <cellStyle name="集計 2 3 2 2" xfId="1292"/>
    <cellStyle name="集計 2 3 2 20" xfId="1293"/>
    <cellStyle name="集計 2 3 2 21" xfId="1294"/>
    <cellStyle name="集計 2 3 2 22" xfId="1295"/>
    <cellStyle name="集計 2 3 2 23" xfId="1296"/>
    <cellStyle name="集計 2 3 2 24" xfId="1297"/>
    <cellStyle name="集計 2 3 2 25" xfId="1298"/>
    <cellStyle name="集計 2 3 2 26" xfId="1299"/>
    <cellStyle name="集計 2 3 2 27" xfId="1300"/>
    <cellStyle name="集計 2 3 2 28" xfId="1301"/>
    <cellStyle name="集計 2 3 2 29" xfId="1302"/>
    <cellStyle name="集計 2 3 2 3" xfId="1303"/>
    <cellStyle name="集計 2 3 2 30" xfId="1304"/>
    <cellStyle name="集計 2 3 2 31" xfId="1305"/>
    <cellStyle name="集計 2 3 2 32" xfId="1306"/>
    <cellStyle name="集計 2 3 2 33" xfId="1307"/>
    <cellStyle name="集計 2 3 2 34" xfId="1308"/>
    <cellStyle name="集計 2 3 2 35" xfId="1309"/>
    <cellStyle name="集計 2 3 2 4" xfId="1310"/>
    <cellStyle name="集計 2 3 2 5" xfId="1311"/>
    <cellStyle name="集計 2 3 2 6" xfId="1312"/>
    <cellStyle name="集計 2 3 2 7" xfId="1313"/>
    <cellStyle name="集計 2 3 2 8" xfId="1314"/>
    <cellStyle name="集計 2 3 2 9" xfId="1315"/>
    <cellStyle name="集計 2 3 3" xfId="1316"/>
    <cellStyle name="集計 2 3 3 10" xfId="1317"/>
    <cellStyle name="集計 2 3 3 11" xfId="1318"/>
    <cellStyle name="集計 2 3 3 12" xfId="1319"/>
    <cellStyle name="集計 2 3 3 13" xfId="1320"/>
    <cellStyle name="集計 2 3 3 14" xfId="1321"/>
    <cellStyle name="集計 2 3 3 15" xfId="1322"/>
    <cellStyle name="集計 2 3 3 16" xfId="1323"/>
    <cellStyle name="集計 2 3 3 17" xfId="1324"/>
    <cellStyle name="集計 2 3 3 18" xfId="1325"/>
    <cellStyle name="集計 2 3 3 19" xfId="1326"/>
    <cellStyle name="集計 2 3 3 2" xfId="1327"/>
    <cellStyle name="集計 2 3 3 20" xfId="1328"/>
    <cellStyle name="集計 2 3 3 21" xfId="1329"/>
    <cellStyle name="集計 2 3 3 22" xfId="1330"/>
    <cellStyle name="集計 2 3 3 23" xfId="1331"/>
    <cellStyle name="集計 2 3 3 24" xfId="1332"/>
    <cellStyle name="集計 2 3 3 25" xfId="1333"/>
    <cellStyle name="集計 2 3 3 26" xfId="1334"/>
    <cellStyle name="集計 2 3 3 27" xfId="1335"/>
    <cellStyle name="集計 2 3 3 28" xfId="1336"/>
    <cellStyle name="集計 2 3 3 29" xfId="1337"/>
    <cellStyle name="集計 2 3 3 3" xfId="1338"/>
    <cellStyle name="集計 2 3 3 30" xfId="1339"/>
    <cellStyle name="集計 2 3 3 31" xfId="1340"/>
    <cellStyle name="集計 2 3 3 32" xfId="1341"/>
    <cellStyle name="集計 2 3 3 33" xfId="1342"/>
    <cellStyle name="集計 2 3 3 34" xfId="1343"/>
    <cellStyle name="集計 2 3 3 35" xfId="1344"/>
    <cellStyle name="集計 2 3 3 4" xfId="1345"/>
    <cellStyle name="集計 2 3 3 5" xfId="1346"/>
    <cellStyle name="集計 2 3 3 6" xfId="1347"/>
    <cellStyle name="集計 2 3 3 7" xfId="1348"/>
    <cellStyle name="集計 2 3 3 8" xfId="1349"/>
    <cellStyle name="集計 2 3 3 9" xfId="1350"/>
    <cellStyle name="集計 2 4" xfId="1351"/>
    <cellStyle name="集計 2 4 10" xfId="1352"/>
    <cellStyle name="集計 2 4 11" xfId="1353"/>
    <cellStyle name="集計 2 4 12" xfId="1354"/>
    <cellStyle name="集計 2 4 13" xfId="1355"/>
    <cellStyle name="集計 2 4 14" xfId="1356"/>
    <cellStyle name="集計 2 4 15" xfId="1357"/>
    <cellStyle name="集計 2 4 16" xfId="1358"/>
    <cellStyle name="集計 2 4 17" xfId="1359"/>
    <cellStyle name="集計 2 4 18" xfId="1360"/>
    <cellStyle name="集計 2 4 19" xfId="1361"/>
    <cellStyle name="集計 2 4 2" xfId="1362"/>
    <cellStyle name="集計 2 4 20" xfId="1363"/>
    <cellStyle name="集計 2 4 21" xfId="1364"/>
    <cellStyle name="集計 2 4 22" xfId="1365"/>
    <cellStyle name="集計 2 4 23" xfId="1366"/>
    <cellStyle name="集計 2 4 24" xfId="1367"/>
    <cellStyle name="集計 2 4 25" xfId="1368"/>
    <cellStyle name="集計 2 4 26" xfId="1369"/>
    <cellStyle name="集計 2 4 27" xfId="1370"/>
    <cellStyle name="集計 2 4 28" xfId="1371"/>
    <cellStyle name="集計 2 4 3" xfId="1372"/>
    <cellStyle name="集計 2 4 4" xfId="1373"/>
    <cellStyle name="集計 2 4 5" xfId="1374"/>
    <cellStyle name="集計 2 4 6" xfId="1375"/>
    <cellStyle name="集計 2 4 7" xfId="1376"/>
    <cellStyle name="集計 2 4 8" xfId="1377"/>
    <cellStyle name="集計 2 4 9" xfId="1378"/>
    <cellStyle name="集計 2 5" xfId="1379"/>
    <cellStyle name="集計 2 5 10" xfId="1380"/>
    <cellStyle name="集計 2 5 11" xfId="1381"/>
    <cellStyle name="集計 2 5 12" xfId="1382"/>
    <cellStyle name="集計 2 5 13" xfId="1383"/>
    <cellStyle name="集計 2 5 14" xfId="1384"/>
    <cellStyle name="集計 2 5 15" xfId="1385"/>
    <cellStyle name="集計 2 5 16" xfId="1386"/>
    <cellStyle name="集計 2 5 17" xfId="1387"/>
    <cellStyle name="集計 2 5 18" xfId="1388"/>
    <cellStyle name="集計 2 5 19" xfId="1389"/>
    <cellStyle name="集計 2 5 2" xfId="1390"/>
    <cellStyle name="集計 2 5 20" xfId="1391"/>
    <cellStyle name="集計 2 5 21" xfId="1392"/>
    <cellStyle name="集計 2 5 22" xfId="1393"/>
    <cellStyle name="集計 2 5 23" xfId="1394"/>
    <cellStyle name="集計 2 5 24" xfId="1395"/>
    <cellStyle name="集計 2 5 25" xfId="1396"/>
    <cellStyle name="集計 2 5 26" xfId="1397"/>
    <cellStyle name="集計 2 5 27" xfId="1398"/>
    <cellStyle name="集計 2 5 28" xfId="1399"/>
    <cellStyle name="集計 2 5 29" xfId="1400"/>
    <cellStyle name="集計 2 5 3" xfId="1401"/>
    <cellStyle name="集計 2 5 30" xfId="1402"/>
    <cellStyle name="集計 2 5 31" xfId="1403"/>
    <cellStyle name="集計 2 5 32" xfId="1404"/>
    <cellStyle name="集計 2 5 33" xfId="1405"/>
    <cellStyle name="集計 2 5 34" xfId="1406"/>
    <cellStyle name="集計 2 5 35" xfId="1407"/>
    <cellStyle name="集計 2 5 4" xfId="1408"/>
    <cellStyle name="集計 2 5 5" xfId="1409"/>
    <cellStyle name="集計 2 5 6" xfId="1410"/>
    <cellStyle name="集計 2 5 7" xfId="1411"/>
    <cellStyle name="集計 2 5 8" xfId="1412"/>
    <cellStyle name="集計 2 5 9" xfId="1413"/>
    <cellStyle name="集計 3" xfId="1414"/>
    <cellStyle name="集計 3 10" xfId="1415"/>
    <cellStyle name="集計 3 11" xfId="1416"/>
    <cellStyle name="集計 3 12" xfId="1417"/>
    <cellStyle name="集計 3 13" xfId="1418"/>
    <cellStyle name="集計 3 14" xfId="1419"/>
    <cellStyle name="集計 3 15" xfId="1420"/>
    <cellStyle name="集計 3 16" xfId="1421"/>
    <cellStyle name="集計 3 17" xfId="1422"/>
    <cellStyle name="集計 3 18" xfId="1423"/>
    <cellStyle name="集計 3 19" xfId="1424"/>
    <cellStyle name="集計 3 2" xfId="1425"/>
    <cellStyle name="集計 3 2 10" xfId="1426"/>
    <cellStyle name="集計 3 2 11" xfId="1427"/>
    <cellStyle name="集計 3 2 12" xfId="1428"/>
    <cellStyle name="集計 3 2 13" xfId="1429"/>
    <cellStyle name="集計 3 2 14" xfId="1430"/>
    <cellStyle name="集計 3 2 15" xfId="1431"/>
    <cellStyle name="集計 3 2 16" xfId="1432"/>
    <cellStyle name="集計 3 2 17" xfId="1433"/>
    <cellStyle name="集計 3 2 18" xfId="1434"/>
    <cellStyle name="集計 3 2 19" xfId="1435"/>
    <cellStyle name="集計 3 2 2" xfId="1436"/>
    <cellStyle name="集計 3 2 2 10" xfId="1437"/>
    <cellStyle name="集計 3 2 2 11" xfId="1438"/>
    <cellStyle name="集計 3 2 2 12" xfId="1439"/>
    <cellStyle name="集計 3 2 2 13" xfId="1440"/>
    <cellStyle name="集計 3 2 2 14" xfId="1441"/>
    <cellStyle name="集計 3 2 2 15" xfId="1442"/>
    <cellStyle name="集計 3 2 2 16" xfId="1443"/>
    <cellStyle name="集計 3 2 2 17" xfId="1444"/>
    <cellStyle name="集計 3 2 2 18" xfId="1445"/>
    <cellStyle name="集計 3 2 2 19" xfId="1446"/>
    <cellStyle name="集計 3 2 2 2" xfId="1447"/>
    <cellStyle name="集計 3 2 2 20" xfId="1448"/>
    <cellStyle name="集計 3 2 2 21" xfId="1449"/>
    <cellStyle name="集計 3 2 2 22" xfId="1450"/>
    <cellStyle name="集計 3 2 2 23" xfId="1451"/>
    <cellStyle name="集計 3 2 2 24" xfId="1452"/>
    <cellStyle name="集計 3 2 2 25" xfId="1453"/>
    <cellStyle name="集計 3 2 2 26" xfId="1454"/>
    <cellStyle name="集計 3 2 2 27" xfId="1455"/>
    <cellStyle name="集計 3 2 2 28" xfId="1456"/>
    <cellStyle name="集計 3 2 2 3" xfId="1457"/>
    <cellStyle name="集計 3 2 2 4" xfId="1458"/>
    <cellStyle name="集計 3 2 2 5" xfId="1459"/>
    <cellStyle name="集計 3 2 2 6" xfId="1460"/>
    <cellStyle name="集計 3 2 2 7" xfId="1461"/>
    <cellStyle name="集計 3 2 2 8" xfId="1462"/>
    <cellStyle name="集計 3 2 2 9" xfId="1463"/>
    <cellStyle name="集計 3 2 20" xfId="1464"/>
    <cellStyle name="集計 3 2 21" xfId="1465"/>
    <cellStyle name="集計 3 2 22" xfId="1466"/>
    <cellStyle name="集計 3 2 23" xfId="1467"/>
    <cellStyle name="集計 3 2 24" xfId="1468"/>
    <cellStyle name="集計 3 2 25" xfId="1469"/>
    <cellStyle name="集計 3 2 26" xfId="1470"/>
    <cellStyle name="集計 3 2 27" xfId="1471"/>
    <cellStyle name="集計 3 2 28" xfId="1472"/>
    <cellStyle name="集計 3 2 29" xfId="1473"/>
    <cellStyle name="集計 3 2 3" xfId="1474"/>
    <cellStyle name="集計 3 2 3 10" xfId="1475"/>
    <cellStyle name="集計 3 2 3 11" xfId="1476"/>
    <cellStyle name="集計 3 2 3 12" xfId="1477"/>
    <cellStyle name="集計 3 2 3 13" xfId="1478"/>
    <cellStyle name="集計 3 2 3 14" xfId="1479"/>
    <cellStyle name="集計 3 2 3 15" xfId="1480"/>
    <cellStyle name="集計 3 2 3 16" xfId="1481"/>
    <cellStyle name="集計 3 2 3 17" xfId="1482"/>
    <cellStyle name="集計 3 2 3 18" xfId="1483"/>
    <cellStyle name="集計 3 2 3 19" xfId="1484"/>
    <cellStyle name="集計 3 2 3 2" xfId="1485"/>
    <cellStyle name="集計 3 2 3 20" xfId="1486"/>
    <cellStyle name="集計 3 2 3 21" xfId="1487"/>
    <cellStyle name="集計 3 2 3 22" xfId="1488"/>
    <cellStyle name="集計 3 2 3 23" xfId="1489"/>
    <cellStyle name="集計 3 2 3 24" xfId="1490"/>
    <cellStyle name="集計 3 2 3 25" xfId="1491"/>
    <cellStyle name="集計 3 2 3 26" xfId="1492"/>
    <cellStyle name="集計 3 2 3 27" xfId="1493"/>
    <cellStyle name="集計 3 2 3 28" xfId="1494"/>
    <cellStyle name="集計 3 2 3 3" xfId="1495"/>
    <cellStyle name="集計 3 2 3 4" xfId="1496"/>
    <cellStyle name="集計 3 2 3 5" xfId="1497"/>
    <cellStyle name="集計 3 2 3 6" xfId="1498"/>
    <cellStyle name="集計 3 2 3 7" xfId="1499"/>
    <cellStyle name="集計 3 2 3 8" xfId="1500"/>
    <cellStyle name="集計 3 2 3 9" xfId="1501"/>
    <cellStyle name="集計 3 2 30" xfId="1502"/>
    <cellStyle name="集計 3 2 4" xfId="1503"/>
    <cellStyle name="集計 3 2 5" xfId="1504"/>
    <cellStyle name="集計 3 2 6" xfId="1505"/>
    <cellStyle name="集計 3 2 7" xfId="1506"/>
    <cellStyle name="集計 3 2 8" xfId="1507"/>
    <cellStyle name="集計 3 2 9" xfId="1508"/>
    <cellStyle name="集計 3 20" xfId="1509"/>
    <cellStyle name="集計 3 21" xfId="1510"/>
    <cellStyle name="集計 3 22" xfId="1511"/>
    <cellStyle name="集計 3 23" xfId="1512"/>
    <cellStyle name="集計 3 24" xfId="1513"/>
    <cellStyle name="集計 3 25" xfId="1514"/>
    <cellStyle name="集計 3 26" xfId="1515"/>
    <cellStyle name="集計 3 27" xfId="1516"/>
    <cellStyle name="集計 3 28" xfId="1517"/>
    <cellStyle name="集計 3 29" xfId="1518"/>
    <cellStyle name="集計 3 3" xfId="1519"/>
    <cellStyle name="集計 3 3 10" xfId="1520"/>
    <cellStyle name="集計 3 3 11" xfId="1521"/>
    <cellStyle name="集計 3 3 12" xfId="1522"/>
    <cellStyle name="集計 3 3 13" xfId="1523"/>
    <cellStyle name="集計 3 3 14" xfId="1524"/>
    <cellStyle name="集計 3 3 15" xfId="1525"/>
    <cellStyle name="集計 3 3 16" xfId="1526"/>
    <cellStyle name="集計 3 3 17" xfId="1527"/>
    <cellStyle name="集計 3 3 18" xfId="1528"/>
    <cellStyle name="集計 3 3 19" xfId="1529"/>
    <cellStyle name="集計 3 3 2" xfId="1530"/>
    <cellStyle name="集計 3 3 20" xfId="1531"/>
    <cellStyle name="集計 3 3 21" xfId="1532"/>
    <cellStyle name="集計 3 3 22" xfId="1533"/>
    <cellStyle name="集計 3 3 23" xfId="1534"/>
    <cellStyle name="集計 3 3 24" xfId="1535"/>
    <cellStyle name="集計 3 3 25" xfId="1536"/>
    <cellStyle name="集計 3 3 26" xfId="1537"/>
    <cellStyle name="集計 3 3 27" xfId="1538"/>
    <cellStyle name="集計 3 3 28" xfId="1539"/>
    <cellStyle name="集計 3 3 3" xfId="1540"/>
    <cellStyle name="集計 3 3 4" xfId="1541"/>
    <cellStyle name="集計 3 3 5" xfId="1542"/>
    <cellStyle name="集計 3 3 6" xfId="1543"/>
    <cellStyle name="集計 3 3 7" xfId="1544"/>
    <cellStyle name="集計 3 3 8" xfId="1545"/>
    <cellStyle name="集計 3 3 9" xfId="1546"/>
    <cellStyle name="集計 3 30" xfId="1547"/>
    <cellStyle name="集計 3 31" xfId="1548"/>
    <cellStyle name="集計 3 4" xfId="1549"/>
    <cellStyle name="集計 3 4 10" xfId="1550"/>
    <cellStyle name="集計 3 4 11" xfId="1551"/>
    <cellStyle name="集計 3 4 12" xfId="1552"/>
    <cellStyle name="集計 3 4 13" xfId="1553"/>
    <cellStyle name="集計 3 4 14" xfId="1554"/>
    <cellStyle name="集計 3 4 15" xfId="1555"/>
    <cellStyle name="集計 3 4 16" xfId="1556"/>
    <cellStyle name="集計 3 4 17" xfId="1557"/>
    <cellStyle name="集計 3 4 18" xfId="1558"/>
    <cellStyle name="集計 3 4 19" xfId="1559"/>
    <cellStyle name="集計 3 4 2" xfId="1560"/>
    <cellStyle name="集計 3 4 20" xfId="1561"/>
    <cellStyle name="集計 3 4 21" xfId="1562"/>
    <cellStyle name="集計 3 4 22" xfId="1563"/>
    <cellStyle name="集計 3 4 23" xfId="1564"/>
    <cellStyle name="集計 3 4 24" xfId="1565"/>
    <cellStyle name="集計 3 4 25" xfId="1566"/>
    <cellStyle name="集計 3 4 26" xfId="1567"/>
    <cellStyle name="集計 3 4 27" xfId="1568"/>
    <cellStyle name="集計 3 4 28" xfId="1569"/>
    <cellStyle name="集計 3 4 3" xfId="1570"/>
    <cellStyle name="集計 3 4 4" xfId="1571"/>
    <cellStyle name="集計 3 4 5" xfId="1572"/>
    <cellStyle name="集計 3 4 6" xfId="1573"/>
    <cellStyle name="集計 3 4 7" xfId="1574"/>
    <cellStyle name="集計 3 4 8" xfId="1575"/>
    <cellStyle name="集計 3 4 9" xfId="1576"/>
    <cellStyle name="集計 3 5" xfId="1577"/>
    <cellStyle name="集計 3 6" xfId="1578"/>
    <cellStyle name="集計 3 7" xfId="1579"/>
    <cellStyle name="集計 3 8" xfId="1580"/>
    <cellStyle name="集計 3 9" xfId="1581"/>
    <cellStyle name="集計 4" xfId="1582"/>
    <cellStyle name="説明文 2" xfId="2021"/>
    <cellStyle name="説明文 3" xfId="2022"/>
    <cellStyle name="説明文 4" xfId="2023"/>
    <cellStyle name="標準 10" xfId="2473"/>
    <cellStyle name="標準 10 2" xfId="2474"/>
    <cellStyle name="標準 11" xfId="2475"/>
    <cellStyle name="標準 11 2" xfId="2476"/>
    <cellStyle name="標準 12" xfId="2477"/>
    <cellStyle name="標準 13" xfId="2478"/>
    <cellStyle name="標準 14" xfId="2479"/>
    <cellStyle name="標準 15" xfId="2480"/>
    <cellStyle name="標準 16" xfId="2481"/>
    <cellStyle name="標準 17" xfId="2482"/>
    <cellStyle name="標準 2" xfId="2483"/>
    <cellStyle name="標準 2 2" xfId="2484"/>
    <cellStyle name="標準 2 2 2" xfId="2485"/>
    <cellStyle name="標準 2 3" xfId="2486"/>
    <cellStyle name="標準 2 3 2" xfId="2487"/>
    <cellStyle name="標準 2 4" xfId="2488"/>
    <cellStyle name="標準 2 4 2" xfId="2489"/>
    <cellStyle name="標準 2 5" xfId="2490"/>
    <cellStyle name="標準 2 6" xfId="2491"/>
    <cellStyle name="標準 2 7" xfId="2492"/>
    <cellStyle name="標準 3" xfId="2493"/>
    <cellStyle name="標準 3 2" xfId="2494"/>
    <cellStyle name="標準 3 3" xfId="2495"/>
    <cellStyle name="標準 3 3 2" xfId="2496"/>
    <cellStyle name="標準 3 4" xfId="2497"/>
    <cellStyle name="標準 3 5" xfId="2498"/>
    <cellStyle name="標準 4" xfId="2499"/>
    <cellStyle name="標準 4 2" xfId="2500"/>
    <cellStyle name="標準 4 3" xfId="2501"/>
    <cellStyle name="標準 4 4" xfId="2502"/>
    <cellStyle name="標準 4 5" xfId="2503"/>
    <cellStyle name="標準 4 6" xfId="2504"/>
    <cellStyle name="標準 5" xfId="2505"/>
    <cellStyle name="標準 5 2" xfId="2506"/>
    <cellStyle name="標準 5 3" xfId="2507"/>
    <cellStyle name="標準 6" xfId="2508"/>
    <cellStyle name="標準 6 2" xfId="2509"/>
    <cellStyle name="標準 7" xfId="2510"/>
    <cellStyle name="標準 7 2" xfId="2511"/>
    <cellStyle name="標準 8" xfId="2512"/>
    <cellStyle name="標準 8 2" xfId="2513"/>
    <cellStyle name="標準 9" xfId="2514"/>
    <cellStyle name="標準 9 2" xfId="2515"/>
    <cellStyle name="標準入力" xfId="2516"/>
    <cellStyle name="警告文 2" xfId="1093"/>
    <cellStyle name="警告文 3" xfId="1094"/>
    <cellStyle name="警告文 4" xfId="10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4" zoomScale="107" zoomScaleNormal="70" zoomScalePageLayoutView="70" workbookViewId="0">
      <selection activeCell="G15" sqref="G15"/>
    </sheetView>
  </sheetViews>
  <sheetFormatPr defaultColWidth="9" defaultRowHeight="14.25"/>
  <cols>
    <col min="1" max="1" width="3.625" style="1" customWidth="1"/>
    <col min="2" max="2" width="23.625" style="1" customWidth="1"/>
    <col min="3" max="3" width="8.125" style="1" customWidth="1"/>
    <col min="4" max="4" width="4.875" style="2" customWidth="1"/>
    <col min="5" max="5" width="3.125" style="3" customWidth="1"/>
    <col min="6" max="6" width="2" style="2" customWidth="1"/>
    <col min="7" max="7" width="16.375" style="1" customWidth="1"/>
    <col min="8" max="8" width="15.625" style="1" customWidth="1"/>
    <col min="9" max="9" width="19.875" style="1" customWidth="1"/>
    <col min="10" max="10" width="15.625" style="2" customWidth="1"/>
    <col min="11" max="11" width="3.125" style="3" customWidth="1"/>
    <col min="12" max="12" width="6.625" style="30" customWidth="1"/>
    <col min="13" max="13" width="12.5" style="31" bestFit="1" customWidth="1"/>
    <col min="14" max="14" width="15.625" style="31" customWidth="1"/>
    <col min="15" max="15" width="15.125" style="32" customWidth="1"/>
    <col min="16" max="16" width="12.375" style="33" bestFit="1" customWidth="1"/>
    <col min="17" max="17" width="14" style="33" customWidth="1"/>
    <col min="18" max="16384" width="9" style="1"/>
  </cols>
  <sheetData>
    <row r="1" spans="1:17" ht="15" thickBot="1">
      <c r="E1" s="2"/>
      <c r="G1" s="40" t="s">
        <v>115</v>
      </c>
      <c r="H1" s="38" t="s">
        <v>116</v>
      </c>
      <c r="I1" s="38" t="s">
        <v>117</v>
      </c>
      <c r="J1" s="38" t="s">
        <v>118</v>
      </c>
      <c r="K1" s="2"/>
      <c r="L1" s="17"/>
      <c r="M1" s="18"/>
      <c r="N1" s="18"/>
      <c r="O1" s="24"/>
      <c r="P1" s="22"/>
      <c r="Q1" s="22"/>
    </row>
    <row r="2" spans="1:17">
      <c r="E2" s="2"/>
      <c r="G2" s="39" t="s">
        <v>119</v>
      </c>
      <c r="H2" s="26" t="s">
        <v>110</v>
      </c>
      <c r="I2" s="26">
        <v>800</v>
      </c>
      <c r="J2" s="26">
        <v>4000</v>
      </c>
      <c r="K2" s="2"/>
      <c r="L2" s="17"/>
      <c r="M2" s="18"/>
      <c r="N2" s="18"/>
      <c r="O2" s="24"/>
      <c r="P2" s="22"/>
      <c r="Q2" s="22"/>
    </row>
    <row r="3" spans="1:17">
      <c r="E3" s="2"/>
      <c r="G3" s="39" t="s">
        <v>120</v>
      </c>
      <c r="H3" s="26">
        <v>500</v>
      </c>
      <c r="I3" s="26">
        <v>4000</v>
      </c>
      <c r="J3" s="26">
        <v>25000</v>
      </c>
      <c r="K3" s="2"/>
      <c r="L3" s="17"/>
      <c r="M3" s="18"/>
      <c r="N3" s="18"/>
      <c r="O3" s="24"/>
      <c r="P3" s="22"/>
      <c r="Q3" s="22"/>
    </row>
    <row r="4" spans="1:17">
      <c r="E4" s="2"/>
      <c r="G4" s="39" t="s">
        <v>121</v>
      </c>
      <c r="H4" s="27" t="s">
        <v>111</v>
      </c>
      <c r="I4" s="28">
        <v>0.2</v>
      </c>
      <c r="J4" s="27" t="s">
        <v>114</v>
      </c>
      <c r="K4" s="2"/>
      <c r="L4" s="17"/>
      <c r="M4" s="18"/>
      <c r="N4" s="18"/>
      <c r="O4" s="24"/>
      <c r="P4" s="22"/>
      <c r="Q4" s="22"/>
    </row>
    <row r="5" spans="1:17">
      <c r="E5" s="2"/>
      <c r="G5" s="29"/>
      <c r="H5" s="41" t="s">
        <v>112</v>
      </c>
      <c r="I5" s="41" t="s">
        <v>113</v>
      </c>
      <c r="J5" s="44" t="s">
        <v>125</v>
      </c>
      <c r="K5" s="2"/>
      <c r="L5" s="17"/>
      <c r="M5" s="18"/>
      <c r="N5" s="18"/>
      <c r="O5" s="24"/>
      <c r="P5" s="22"/>
      <c r="Q5" s="22"/>
    </row>
    <row r="6" spans="1:17">
      <c r="E6" s="2"/>
      <c r="H6" s="42"/>
      <c r="I6" s="42"/>
      <c r="J6" s="43" t="s">
        <v>122</v>
      </c>
      <c r="K6" s="2"/>
      <c r="L6" s="17"/>
      <c r="M6" s="18"/>
      <c r="N6" s="18"/>
      <c r="O6" s="24"/>
      <c r="P6" s="22"/>
      <c r="Q6" s="22"/>
    </row>
    <row r="7" spans="1:17">
      <c r="A7" s="3"/>
      <c r="B7" s="3"/>
      <c r="C7" s="3"/>
      <c r="D7" s="3"/>
      <c r="F7" s="3"/>
      <c r="G7" s="3"/>
      <c r="H7" s="3"/>
      <c r="I7" s="3"/>
      <c r="J7" s="3"/>
      <c r="L7" s="3"/>
      <c r="M7" s="3"/>
      <c r="N7" s="3"/>
      <c r="O7" s="3"/>
      <c r="P7" s="3"/>
      <c r="Q7" s="3"/>
    </row>
    <row r="8" spans="1:17">
      <c r="G8" s="1" t="s">
        <v>124</v>
      </c>
    </row>
    <row r="9" spans="1:17">
      <c r="G9" s="1" t="s">
        <v>123</v>
      </c>
    </row>
    <row r="11" spans="1:17" ht="16.5">
      <c r="B11" s="4" t="s">
        <v>104</v>
      </c>
      <c r="G11" s="5" t="s">
        <v>127</v>
      </c>
      <c r="M11" s="31" t="s">
        <v>106</v>
      </c>
    </row>
    <row r="12" spans="1:17" ht="15" thickBot="1">
      <c r="B12" s="2"/>
      <c r="G12" s="1" t="s">
        <v>126</v>
      </c>
      <c r="M12" s="31" t="s">
        <v>105</v>
      </c>
    </row>
    <row r="13" spans="1:17" ht="15" thickBot="1">
      <c r="B13" s="6" t="s">
        <v>102</v>
      </c>
      <c r="C13" s="6" t="s">
        <v>103</v>
      </c>
      <c r="D13" s="7"/>
      <c r="E13" s="8"/>
      <c r="F13" s="7"/>
      <c r="G13" s="9" t="s">
        <v>84</v>
      </c>
      <c r="H13" s="10" t="s">
        <v>4</v>
      </c>
      <c r="I13" s="9" t="s">
        <v>85</v>
      </c>
      <c r="J13" s="7"/>
      <c r="K13" s="8"/>
      <c r="L13" s="34"/>
      <c r="M13" s="31" t="s">
        <v>5</v>
      </c>
      <c r="N13" s="31" t="s">
        <v>6</v>
      </c>
      <c r="O13" s="32" t="s">
        <v>107</v>
      </c>
      <c r="P13" s="33" t="s">
        <v>108</v>
      </c>
      <c r="Q13" s="33" t="s">
        <v>109</v>
      </c>
    </row>
    <row r="14" spans="1:17" ht="15" thickBot="1">
      <c r="B14" s="11" t="s">
        <v>82</v>
      </c>
      <c r="C14" s="11">
        <v>0.16</v>
      </c>
      <c r="D14" s="7"/>
      <c r="E14" s="8"/>
      <c r="F14" s="7"/>
      <c r="G14" s="12">
        <v>100000</v>
      </c>
      <c r="H14" s="13">
        <f>ROUNDDOWN(SUM($Q$15:$Q$31),0)</f>
        <v>13700</v>
      </c>
      <c r="I14" s="25">
        <f>H14/G14</f>
        <v>0.13700000000000001</v>
      </c>
      <c r="J14" s="7"/>
      <c r="K14" s="8"/>
      <c r="L14" s="34"/>
    </row>
    <row r="15" spans="1:17" ht="15" thickBot="1">
      <c r="B15" s="11" t="s">
        <v>86</v>
      </c>
      <c r="C15" s="11">
        <v>0.15</v>
      </c>
      <c r="D15" s="7"/>
      <c r="E15" s="8"/>
      <c r="F15" s="7"/>
      <c r="J15" s="7"/>
      <c r="K15" s="8"/>
      <c r="L15" s="34"/>
      <c r="M15" s="35"/>
      <c r="N15" s="35">
        <v>25000</v>
      </c>
      <c r="O15" s="32">
        <v>0.16</v>
      </c>
      <c r="P15" s="33">
        <f>IF(($G$14-$P$31-$P$30-$P$29-$P$28-$P$27-$P$26-$P$25-$P$24-$P$23-$P$22-$P$21-$P$20-$P$19-$P$18-$P$17-$P$16-N14)&lt;0,0,$G$14-$P$31-$P$30-$P$29-$P$28-$P$27-$P$26-$P$25-$P$24-$P$23-$P$22-$P$21-$P$20-$P$19-$P$18-$P$17-$P$16-N14)</f>
        <v>25000</v>
      </c>
      <c r="Q15" s="33">
        <f t="shared" ref="Q15:Q31" si="0">P15*O15</f>
        <v>4000</v>
      </c>
    </row>
    <row r="16" spans="1:17" ht="15" thickBot="1">
      <c r="B16" s="11" t="s">
        <v>87</v>
      </c>
      <c r="C16" s="11">
        <v>0.14000000000000001</v>
      </c>
      <c r="D16" s="7"/>
      <c r="E16" s="8"/>
      <c r="F16" s="7"/>
      <c r="J16" s="7"/>
      <c r="K16" s="8"/>
      <c r="L16" s="34"/>
      <c r="M16" s="35">
        <f t="shared" ref="M16:M31" si="1">N15+1</f>
        <v>25001</v>
      </c>
      <c r="N16" s="35">
        <v>35000</v>
      </c>
      <c r="O16" s="32">
        <v>0.15</v>
      </c>
      <c r="P16" s="33">
        <f>IF(($G$14-$P$31-$P$30-$P$29-$P$28-$P$27-$P$26-$P$25-$P$24-$P$23-$P$22-$P$21-$P$20-$P$19-$P$18-$P$17-N15)&lt;0,0,$G$14-$P$31-$P$30-$P$29-$P$28-$P$27-$P$26-$P$25-$P$24-$P$23-$P$22-$P$21-$P$20-$P$19-$P$18-$P$17-N15)</f>
        <v>10000</v>
      </c>
      <c r="Q16" s="33">
        <f t="shared" si="0"/>
        <v>1500</v>
      </c>
    </row>
    <row r="17" spans="2:17" ht="15" thickBot="1">
      <c r="B17" s="11" t="s">
        <v>88</v>
      </c>
      <c r="C17" s="11">
        <v>0.13</v>
      </c>
      <c r="D17" s="7"/>
      <c r="E17" s="8"/>
      <c r="F17" s="7"/>
      <c r="J17" s="1"/>
      <c r="K17" s="8"/>
      <c r="L17" s="34"/>
      <c r="M17" s="35">
        <f t="shared" si="1"/>
        <v>35001</v>
      </c>
      <c r="N17" s="35">
        <v>45000</v>
      </c>
      <c r="O17" s="32">
        <v>0.14000000000000001</v>
      </c>
      <c r="P17" s="33">
        <f>IF(($G$14-$P$31-$P$30-$P$29-$P$28-$P$27-$P$26-$P$25-$P$24-$P$23-$P$22-$P$21-$P$20-$P$19-$P$18-N16)&lt;0,0,$G$14-$P$31-$P$30-$P$29-$P$28-$P$27-$P$26-$P$25-$P$24-$P$23-$P$22-$P$21-$P$20-$P$19-$P$18-N16)</f>
        <v>10000</v>
      </c>
      <c r="Q17" s="33">
        <f t="shared" si="0"/>
        <v>1400.0000000000002</v>
      </c>
    </row>
    <row r="18" spans="2:17" ht="15" thickBot="1">
      <c r="B18" s="11" t="s">
        <v>89</v>
      </c>
      <c r="C18" s="11">
        <v>0.12</v>
      </c>
      <c r="D18" s="7"/>
      <c r="E18" s="8"/>
      <c r="F18" s="7"/>
      <c r="J18" s="1"/>
      <c r="K18" s="8"/>
      <c r="L18" s="34"/>
      <c r="M18" s="35">
        <f t="shared" si="1"/>
        <v>45001</v>
      </c>
      <c r="N18" s="35">
        <v>65000</v>
      </c>
      <c r="O18" s="32">
        <v>0.13</v>
      </c>
      <c r="P18" s="33">
        <f>IF(($G$14-$P$31-$P$30-$P$29-$P$28-$P$27-$P$26-$P$25-$P$24-$P$23-$P$22-$P$21-$P$20-$P$19-N17)&lt;0,0,$G$14-$P$31-$P$30-$P$29-$P$28-$P$27-$P$26-$P$25-$P$24-$P$23-$P$22-$P$21-$P$20-$P$19-N17)</f>
        <v>20000</v>
      </c>
      <c r="Q18" s="33">
        <f t="shared" si="0"/>
        <v>2600</v>
      </c>
    </row>
    <row r="19" spans="2:17" ht="15" thickBot="1">
      <c r="B19" s="11" t="s">
        <v>90</v>
      </c>
      <c r="C19" s="11">
        <v>0.11</v>
      </c>
      <c r="D19" s="7"/>
      <c r="E19" s="8"/>
      <c r="F19" s="7"/>
      <c r="J19" s="1"/>
      <c r="K19" s="8"/>
      <c r="L19" s="34"/>
      <c r="M19" s="35">
        <f t="shared" si="1"/>
        <v>65001</v>
      </c>
      <c r="N19" s="35">
        <v>105000</v>
      </c>
      <c r="O19" s="32">
        <v>0.12</v>
      </c>
      <c r="P19" s="33">
        <f>IF(($G$14-$P$31-$P$30-$P$29-$P$28-$P$27-$P$26-$P$25-$P$24-$P$23-$P$22-$P$21-$P$20-N18)&lt;0,0,$G$14-$P$31-$P$30-$P$29-$P$28-$P$27-$P$26-$P$25-$P$24-$P$23-$P$22-$P$21-$P$20-N18)</f>
        <v>35000</v>
      </c>
      <c r="Q19" s="33">
        <f t="shared" si="0"/>
        <v>4200</v>
      </c>
    </row>
    <row r="20" spans="2:17" ht="15" thickBot="1">
      <c r="B20" s="11" t="s">
        <v>91</v>
      </c>
      <c r="C20" s="11">
        <v>9.5000000000000001E-2</v>
      </c>
      <c r="D20" s="7"/>
      <c r="E20" s="8"/>
      <c r="F20" s="7"/>
      <c r="J20" s="1"/>
      <c r="K20" s="8"/>
      <c r="L20" s="34"/>
      <c r="M20" s="35">
        <f t="shared" si="1"/>
        <v>105001</v>
      </c>
      <c r="N20" s="35">
        <v>185000</v>
      </c>
      <c r="O20" s="32">
        <v>0.11</v>
      </c>
      <c r="P20" s="33">
        <f>IF(($G$14-$P$31-$P$30-$P$29-$P$28-$P$27-$P$26-$P$25-$P$24-$P$23-$P$22-$P$21-N19)&lt;0,0,$G$14-$P$31-$P$30-$P$29-$P$28-$P$27-$P$26-$P$25-$P$24-$P$23-$P$22-$P$21-N19)</f>
        <v>0</v>
      </c>
      <c r="Q20" s="33">
        <f t="shared" si="0"/>
        <v>0</v>
      </c>
    </row>
    <row r="21" spans="2:17" ht="15" thickBot="1">
      <c r="B21" s="11" t="s">
        <v>92</v>
      </c>
      <c r="C21" s="11">
        <v>9.4E-2</v>
      </c>
      <c r="D21" s="7"/>
      <c r="E21" s="8"/>
      <c r="F21" s="7"/>
      <c r="J21" s="1"/>
      <c r="K21" s="8"/>
      <c r="L21" s="34"/>
      <c r="M21" s="35">
        <f t="shared" si="1"/>
        <v>185001</v>
      </c>
      <c r="N21" s="35">
        <v>345000</v>
      </c>
      <c r="O21" s="32">
        <v>9.5000000000000001E-2</v>
      </c>
      <c r="P21" s="33">
        <f>IF(($G$14-$P$31-$P$30-$P$29-$P$28-$P$27-$P$26-$P$25-$P$24-$P$23-$P$22-N20)&lt;0,0,$G$14-$P$31-$P$30-$P$29-$P$28-$P$27-$P$26-$P$25-$P$24-$P$23-$P$22-N20)</f>
        <v>0</v>
      </c>
      <c r="Q21" s="33">
        <f t="shared" si="0"/>
        <v>0</v>
      </c>
    </row>
    <row r="22" spans="2:17" ht="15" thickBot="1">
      <c r="B22" s="11" t="s">
        <v>93</v>
      </c>
      <c r="C22" s="11">
        <v>0.09</v>
      </c>
      <c r="D22" s="7"/>
      <c r="E22" s="8"/>
      <c r="F22" s="7"/>
      <c r="J22" s="1"/>
      <c r="K22" s="8"/>
      <c r="L22" s="34"/>
      <c r="M22" s="35">
        <f t="shared" si="1"/>
        <v>345001</v>
      </c>
      <c r="N22" s="35">
        <v>665000</v>
      </c>
      <c r="O22" s="32">
        <v>9.4E-2</v>
      </c>
      <c r="P22" s="33">
        <f>IF(($G$14-$P$31-$P$30-$P$29-$P$28-$P$27-$P$26-$P$25-$P$24-$P$23-N21)&lt;0,0,$G$14-$P$31-$P$30-$P$29-$P$28-$P$27-$P$26-$P$25-$P$24-$P$23-N21)</f>
        <v>0</v>
      </c>
      <c r="Q22" s="33">
        <f t="shared" si="0"/>
        <v>0</v>
      </c>
    </row>
    <row r="23" spans="2:17" ht="15" thickBot="1">
      <c r="B23" s="11" t="s">
        <v>94</v>
      </c>
      <c r="C23" s="11">
        <v>8.5999999999999993E-2</v>
      </c>
      <c r="D23" s="7"/>
      <c r="E23" s="8"/>
      <c r="F23" s="7"/>
      <c r="K23" s="8"/>
      <c r="L23" s="34"/>
      <c r="M23" s="35">
        <f t="shared" si="1"/>
        <v>665001</v>
      </c>
      <c r="N23" s="35">
        <v>825000</v>
      </c>
      <c r="O23" s="32">
        <v>0.09</v>
      </c>
      <c r="P23" s="33">
        <f>IF(($G$14-$P$31-$P$30-$P$29-$P$28-$P$27-$P$26-$P$25-$P$24-N22)&lt;0,0,$G$14-$P$31-$P$30-$P$29-$P$28-$P$27-$P$26-$P$25-$P$24-N22)</f>
        <v>0</v>
      </c>
      <c r="Q23" s="33">
        <f t="shared" si="0"/>
        <v>0</v>
      </c>
    </row>
    <row r="24" spans="2:17" ht="15" thickBot="1">
      <c r="B24" s="11" t="s">
        <v>95</v>
      </c>
      <c r="C24" s="11">
        <v>7.7999999999999986E-2</v>
      </c>
      <c r="D24" s="7"/>
      <c r="E24" s="8"/>
      <c r="F24" s="7"/>
      <c r="J24" s="7"/>
      <c r="K24" s="8"/>
      <c r="L24" s="34"/>
      <c r="M24" s="35">
        <f t="shared" si="1"/>
        <v>825001</v>
      </c>
      <c r="N24" s="35">
        <v>1305000</v>
      </c>
      <c r="O24" s="32">
        <v>8.5999999999999993E-2</v>
      </c>
      <c r="P24" s="33">
        <f>IF(($G$14-$P$31-$P$30-$P$29-$P$28-$P$27-$P$26-$P$25-N23)&lt;0,0,$G$14-$P$31-$P$30-$P$29-$P$28-$P$27-$P$26-$P$25-N23)</f>
        <v>0</v>
      </c>
      <c r="Q24" s="33">
        <f t="shared" si="0"/>
        <v>0</v>
      </c>
    </row>
    <row r="25" spans="2:17" ht="15" thickBot="1">
      <c r="B25" s="45" t="s">
        <v>96</v>
      </c>
      <c r="C25" s="45">
        <v>6.9999999999999979E-2</v>
      </c>
      <c r="D25" s="7"/>
      <c r="E25" s="8"/>
      <c r="F25" s="7"/>
      <c r="J25" s="7"/>
      <c r="K25" s="8"/>
      <c r="L25" s="34"/>
      <c r="M25" s="35">
        <f t="shared" si="1"/>
        <v>1305001</v>
      </c>
      <c r="N25" s="35">
        <v>2585000</v>
      </c>
      <c r="O25" s="32">
        <v>7.8E-2</v>
      </c>
      <c r="P25" s="33">
        <f>IF(($G$14-$P$31-$P$30-$P$29-$P$28-$P$27-$P$26-N24)&lt;0,0,$G$14-$P$31-$P$30-$P$29-$P$28-$P$27-$P$26-N24)</f>
        <v>0</v>
      </c>
      <c r="Q25" s="33">
        <f t="shared" si="0"/>
        <v>0</v>
      </c>
    </row>
    <row r="26" spans="2:17" ht="15" thickBot="1">
      <c r="B26" s="45" t="s">
        <v>97</v>
      </c>
      <c r="C26" s="45">
        <v>5.9999999999999977E-2</v>
      </c>
      <c r="D26" s="7"/>
      <c r="E26" s="8"/>
      <c r="F26" s="7"/>
      <c r="J26" s="7"/>
      <c r="K26" s="8"/>
      <c r="L26" s="34"/>
      <c r="M26" s="35">
        <f t="shared" si="1"/>
        <v>2585001</v>
      </c>
      <c r="N26" s="35">
        <v>3525000</v>
      </c>
      <c r="O26" s="32">
        <v>7.0000000000000007E-2</v>
      </c>
      <c r="P26" s="33">
        <f>IF(($G$14-$P$31-$P$30-$P$29-$P$28-$P$27-N25)&lt;0,0,$G$14-$P$31-$P$30-$P$29-$P$28-$P$27-N25)</f>
        <v>0</v>
      </c>
      <c r="Q26" s="33">
        <f t="shared" si="0"/>
        <v>0</v>
      </c>
    </row>
    <row r="27" spans="2:17" ht="15" thickBot="1">
      <c r="B27" s="45" t="s">
        <v>98</v>
      </c>
      <c r="C27" s="45">
        <v>4.9999999999999975E-2</v>
      </c>
      <c r="D27" s="7"/>
      <c r="E27" s="8"/>
      <c r="F27" s="7"/>
      <c r="J27" s="7"/>
      <c r="K27" s="8"/>
      <c r="L27" s="34"/>
      <c r="M27" s="35">
        <f t="shared" si="1"/>
        <v>3525001</v>
      </c>
      <c r="N27" s="35">
        <v>5145000</v>
      </c>
      <c r="O27" s="32">
        <v>0.06</v>
      </c>
      <c r="P27" s="33">
        <f>IF(($G$14-$P$31-$P$30-$P$29-$P$28-N26)&lt;0,0,$G$14-$P$31-$P$30-$P$29-$P$28-N26)</f>
        <v>0</v>
      </c>
      <c r="Q27" s="33">
        <f t="shared" si="0"/>
        <v>0</v>
      </c>
    </row>
    <row r="28" spans="2:17" ht="15" thickBot="1">
      <c r="B28" s="45" t="s">
        <v>99</v>
      </c>
      <c r="C28" s="45">
        <v>3.4999999999999976E-2</v>
      </c>
      <c r="D28" s="7"/>
      <c r="E28" s="8"/>
      <c r="F28" s="7"/>
      <c r="J28" s="7"/>
      <c r="K28" s="8"/>
      <c r="L28" s="34"/>
      <c r="M28" s="35">
        <f t="shared" si="1"/>
        <v>5145001</v>
      </c>
      <c r="N28" s="35">
        <v>8025000</v>
      </c>
      <c r="O28" s="32">
        <v>0.05</v>
      </c>
      <c r="P28" s="33">
        <f>IF(($G$14-$P$31-$P$30-$P$29-N27)&lt;0,0,$G$14-$P$31-$P$30-$P$29-N27)</f>
        <v>0</v>
      </c>
      <c r="Q28" s="33">
        <f t="shared" si="0"/>
        <v>0</v>
      </c>
    </row>
    <row r="29" spans="2:17" ht="15" thickBot="1">
      <c r="B29" s="45" t="s">
        <v>100</v>
      </c>
      <c r="C29" s="45">
        <v>1.6999999999999977E-2</v>
      </c>
      <c r="D29" s="7"/>
      <c r="E29" s="16"/>
      <c r="F29" s="15"/>
      <c r="J29" s="15"/>
      <c r="K29" s="16"/>
      <c r="L29" s="36"/>
      <c r="M29" s="35">
        <f t="shared" si="1"/>
        <v>8025001</v>
      </c>
      <c r="N29" s="35">
        <v>10265000</v>
      </c>
      <c r="O29" s="32">
        <v>3.5000000000000003E-2</v>
      </c>
      <c r="P29" s="33">
        <f>IF(($G$14-$P$31-$P$30-N28)&lt;0,0,$G$14-$P31-$P$30-N28)</f>
        <v>0</v>
      </c>
      <c r="Q29" s="33">
        <f t="shared" si="0"/>
        <v>0</v>
      </c>
    </row>
    <row r="30" spans="2:17" ht="15" thickBot="1">
      <c r="B30" s="45" t="s">
        <v>101</v>
      </c>
      <c r="C30" s="45">
        <v>0.01</v>
      </c>
      <c r="D30" s="7"/>
      <c r="E30" s="16"/>
      <c r="F30" s="15"/>
      <c r="J30" s="15"/>
      <c r="K30" s="16"/>
      <c r="L30" s="36"/>
      <c r="M30" s="35">
        <f t="shared" si="1"/>
        <v>10265001</v>
      </c>
      <c r="N30" s="35">
        <v>20505000</v>
      </c>
      <c r="O30" s="32">
        <v>1.7000000000000001E-2</v>
      </c>
      <c r="P30" s="33">
        <f>IF(($G$14-$P$31-N29)&lt;0,0,$G$14-$P$31-N29)</f>
        <v>0</v>
      </c>
      <c r="Q30" s="33">
        <f t="shared" si="0"/>
        <v>0</v>
      </c>
    </row>
    <row r="31" spans="2:17" ht="15" thickBot="1">
      <c r="B31" s="23"/>
      <c r="C31" s="23"/>
      <c r="M31" s="35">
        <f t="shared" si="1"/>
        <v>20505001</v>
      </c>
      <c r="N31" s="37">
        <v>1000000000000000</v>
      </c>
      <c r="O31" s="32">
        <v>0.01</v>
      </c>
      <c r="P31" s="33">
        <f>IF(($G$14-N30)&lt;0,0,$G$14-N30)</f>
        <v>0</v>
      </c>
      <c r="Q31" s="33">
        <f t="shared" si="0"/>
        <v>0</v>
      </c>
    </row>
    <row r="32" spans="2:17">
      <c r="D32" s="7"/>
      <c r="E32" s="8"/>
      <c r="F32" s="7"/>
      <c r="J32" s="7"/>
      <c r="K32" s="8"/>
      <c r="L32" s="34"/>
      <c r="M32" s="35"/>
      <c r="N32" s="35"/>
    </row>
    <row r="33" spans="4:14">
      <c r="D33" s="7"/>
      <c r="E33" s="8"/>
      <c r="F33" s="7"/>
      <c r="J33" s="7"/>
      <c r="K33" s="8"/>
      <c r="L33" s="34"/>
      <c r="M33" s="35"/>
      <c r="N33" s="35"/>
    </row>
  </sheetData>
  <phoneticPr fontId="7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topLeftCell="L21" zoomScale="150" zoomScaleNormal="70" zoomScalePageLayoutView="70" workbookViewId="0">
      <selection activeCell="H7" sqref="H7"/>
    </sheetView>
  </sheetViews>
  <sheetFormatPr defaultColWidth="9" defaultRowHeight="14.25"/>
  <cols>
    <col min="1" max="1" width="3.625" style="1" customWidth="1"/>
    <col min="2" max="2" width="23.625" style="1" customWidth="1"/>
    <col min="3" max="3" width="8.125" style="1" customWidth="1"/>
    <col min="4" max="4" width="1.875" style="2" customWidth="1"/>
    <col min="5" max="5" width="3.125" style="3" customWidth="1"/>
    <col min="6" max="6" width="2" style="2" customWidth="1"/>
    <col min="7" max="9" width="16.375" style="1" customWidth="1"/>
    <col min="10" max="10" width="1.5" style="2" customWidth="1"/>
    <col min="11" max="11" width="3.125" style="3" customWidth="1"/>
    <col min="12" max="12" width="6.625" style="17" customWidth="1"/>
    <col min="13" max="13" width="12.5" style="18" bestFit="1" customWidth="1"/>
    <col min="14" max="14" width="13.625" style="18" bestFit="1" customWidth="1"/>
    <col min="15" max="15" width="9.125" style="18" bestFit="1" customWidth="1"/>
    <col min="16" max="17" width="12.375" style="22" bestFit="1" customWidth="1"/>
    <col min="18" max="16384" width="9" style="1"/>
  </cols>
  <sheetData>
    <row r="1" spans="2:17">
      <c r="B1" s="1" t="s">
        <v>78</v>
      </c>
    </row>
    <row r="3" spans="2:17" ht="16.5">
      <c r="B3" s="4" t="s">
        <v>80</v>
      </c>
      <c r="G3" s="5" t="s">
        <v>79</v>
      </c>
      <c r="M3" s="18" t="s">
        <v>76</v>
      </c>
    </row>
    <row r="4" spans="2:17" ht="15" thickBot="1">
      <c r="B4" s="2"/>
      <c r="G4" s="1" t="s">
        <v>81</v>
      </c>
      <c r="M4" s="18" t="s">
        <v>0</v>
      </c>
    </row>
    <row r="5" spans="2:17" ht="15" thickBot="1">
      <c r="B5" s="6" t="s">
        <v>1</v>
      </c>
      <c r="C5" s="6" t="s">
        <v>2</v>
      </c>
      <c r="D5" s="7"/>
      <c r="E5" s="8"/>
      <c r="F5" s="7"/>
      <c r="G5" s="9" t="s">
        <v>3</v>
      </c>
      <c r="H5" s="10" t="s">
        <v>4</v>
      </c>
      <c r="I5" s="10" t="s">
        <v>77</v>
      </c>
      <c r="J5" s="7"/>
      <c r="K5" s="8"/>
      <c r="L5" s="19"/>
      <c r="M5" s="18" t="s">
        <v>5</v>
      </c>
      <c r="N5" s="18" t="s">
        <v>6</v>
      </c>
      <c r="O5" s="18" t="s">
        <v>7</v>
      </c>
      <c r="P5" s="22" t="s">
        <v>8</v>
      </c>
      <c r="Q5" s="22" t="s">
        <v>9</v>
      </c>
    </row>
    <row r="6" spans="2:17" ht="15" thickBot="1">
      <c r="B6" s="11" t="s">
        <v>10</v>
      </c>
      <c r="C6" s="11" t="s">
        <v>11</v>
      </c>
      <c r="D6" s="7"/>
      <c r="E6" s="8"/>
      <c r="F6" s="7"/>
      <c r="G6" s="12">
        <v>1000000</v>
      </c>
      <c r="H6" s="13">
        <f>ROUNDDOWN(SUM($Q$7:$Q$39),0)</f>
        <v>2060000</v>
      </c>
      <c r="I6" s="14">
        <f>H6/G6</f>
        <v>2.06</v>
      </c>
      <c r="J6" s="7"/>
      <c r="K6" s="8"/>
      <c r="L6" s="19"/>
    </row>
    <row r="7" spans="2:17" ht="15" thickBot="1">
      <c r="B7" s="11" t="s">
        <v>44</v>
      </c>
      <c r="C7" s="11" t="s">
        <v>12</v>
      </c>
      <c r="D7" s="7"/>
      <c r="E7" s="8"/>
      <c r="F7" s="7"/>
      <c r="G7" s="1" t="s">
        <v>83</v>
      </c>
      <c r="J7" s="7"/>
      <c r="K7" s="8"/>
      <c r="L7" s="19"/>
      <c r="M7" s="20">
        <v>0</v>
      </c>
      <c r="N7" s="20">
        <v>50000</v>
      </c>
      <c r="O7" s="18">
        <v>3</v>
      </c>
      <c r="P7" s="22">
        <f>IF(($G$6-$P$39-$P$38-$P$37-$P$36-$P$35-$P$34-$P$33-$P$32-$P$31-$P$30-$P$29-$P$28-$P$27-$P$26-$P$25-$P$24-$P$23-$P$22-$P$21-$P$20-$P$19-$P$18-$P$17-$P$16-$P$15-$P$14-$P$13-$P$12-$P$11-$P$10-$P$9-$P$8-N6)&lt;0,0,$G$6-$P$39-$P$38-$P$37-$P$36-$P$35-$P$34-$P$33-$P$32-$P$31-$P$30-$P$29-$P$28-$P$27-$P$26-$P$25-$P$24-$P$23-$P$22-$P$21-$P$20-$P$19-$P$18-$P$17-$P$16-$P$15-$P$14-$P$13-$P$12-$P$11-$P$10-$P$9-$P$8-N6)</f>
        <v>50000</v>
      </c>
      <c r="Q7" s="22">
        <f>P7*O7</f>
        <v>150000</v>
      </c>
    </row>
    <row r="8" spans="2:17" ht="15" thickBot="1">
      <c r="B8" s="11" t="s">
        <v>45</v>
      </c>
      <c r="C8" s="11" t="s">
        <v>13</v>
      </c>
      <c r="D8" s="7"/>
      <c r="E8" s="8"/>
      <c r="F8" s="7"/>
      <c r="J8" s="7"/>
      <c r="K8" s="8"/>
      <c r="L8" s="19"/>
      <c r="M8" s="20">
        <v>50001</v>
      </c>
      <c r="N8" s="20">
        <v>100000</v>
      </c>
      <c r="O8" s="18">
        <v>2.8</v>
      </c>
      <c r="P8" s="22">
        <f>IF(($G$6-$P$39-$P$38-$P$37-$P$36-$P$35-$P$34-$P$33-$P$32-$P$31-$P$30-$P$29-$P$28-$P$27-$P$26-$P$25-$P$24-$P$23-$P$22-$P$21-$P$20-$P$19-$P$18-$P$17-$P$16-$P$15-$P$14-$P$13-$P$12-$P$11-$P$10-$P$9-N7)&lt;0,0,$G$6-$P$39-$P$38-$P$37-$P$36-$P$35-$P$34-$P$33-$P$32-$P$31-$P$30-$P$29-$P$28-$P$27-$P$26-$P$25-$P$24-$P$23-$P$22-$P$21-$P$20-$P$19-$P$18-$P$17-$P$16-$P$15-$P$14-$P$13-$P$12-$P$11-$P$10-$P$9-N7)</f>
        <v>50000</v>
      </c>
      <c r="Q8" s="22">
        <f t="shared" ref="Q8:Q39" si="0">P8*O8</f>
        <v>140000</v>
      </c>
    </row>
    <row r="9" spans="2:17" ht="15" thickBot="1">
      <c r="B9" s="11" t="s">
        <v>46</v>
      </c>
      <c r="C9" s="11" t="s">
        <v>14</v>
      </c>
      <c r="D9" s="7"/>
      <c r="E9" s="8"/>
      <c r="F9" s="7"/>
      <c r="J9" s="7"/>
      <c r="K9" s="8"/>
      <c r="L9" s="19"/>
      <c r="M9" s="20">
        <f>M8+50000</f>
        <v>100001</v>
      </c>
      <c r="N9" s="20">
        <v>200000</v>
      </c>
      <c r="O9" s="18">
        <v>2.6</v>
      </c>
      <c r="P9" s="22">
        <f>IF(($G$6-$P$39-$P$38-$P$37-$P$36-$P$35-$P$34-$P$33-$P$32-$P$31-$P$30-$P$29-$P$28-$P$27-$P$26-$P$25-$P$24-$P$23-$P$22-$P$21-$P$20-$P$19-$P$18-$P$17-$P$16-$P$15-$P$14-$P$13-$P$12-$P$11-$P$10-N8)&lt;0,0,$G$6-$P$39-$P$38-$P$37-$P$36-$P$35-$P$34-$P$33-$P$32-$P$31-$P$30-$P$29-$P$28-$P$27-$P$26-$P$25-$P$24-$P$23-$P$22-$P$21-$P$20-$P$19-$P$18-$P$17-$P$16-$P$15-$P$14-$P$13-$P$12-$P$11-$P$10-N8)</f>
        <v>100000</v>
      </c>
      <c r="Q9" s="22">
        <f t="shared" si="0"/>
        <v>260000</v>
      </c>
    </row>
    <row r="10" spans="2:17" ht="15" thickBot="1">
      <c r="B10" s="11" t="s">
        <v>47</v>
      </c>
      <c r="C10" s="11" t="s">
        <v>15</v>
      </c>
      <c r="D10" s="7"/>
      <c r="E10" s="8"/>
      <c r="F10" s="7"/>
      <c r="J10" s="7"/>
      <c r="K10" s="8"/>
      <c r="L10" s="19"/>
      <c r="M10" s="20">
        <f t="shared" ref="M10:N17" si="1">M9+100000</f>
        <v>200001</v>
      </c>
      <c r="N10" s="20">
        <f t="shared" si="1"/>
        <v>300000</v>
      </c>
      <c r="O10" s="18">
        <v>2.4</v>
      </c>
      <c r="P10" s="22">
        <f>IF(($G$6-$P$39-$P$38-$P$37-$P$36-$P$35-$P$34-$P$33-$P$32-$P$31-$P$30-$P$29-$P$28-$P$27-$P$26-$P$25-$P$24-$P$23-$P$22-$P$21-$P$20-$P$19-$P$18-$P$17-$P$16-$P$15-$P$14-$P$13-$P$12-$P$11-N9)&lt;0,0,$G$6-$P$39-$P$38-$P$37-$P$36-$P$35-$P$34-$P$33-$P$32-$P$31-$P$30-$P$29-$P$28-$P$27-$P$26-$P$25-$P$24-$P$23-$P$22-$P$21-$P$20-$P$19-$P$18-$P$17-$P$16-$P$15-$P$14-$P$13-$P$12-$P$11-N9)</f>
        <v>100000</v>
      </c>
      <c r="Q10" s="22">
        <f t="shared" si="0"/>
        <v>240000</v>
      </c>
    </row>
    <row r="11" spans="2:17" ht="15" thickBot="1">
      <c r="B11" s="11" t="s">
        <v>48</v>
      </c>
      <c r="C11" s="11" t="s">
        <v>16</v>
      </c>
      <c r="D11" s="7"/>
      <c r="E11" s="8"/>
      <c r="F11" s="7"/>
      <c r="J11" s="7"/>
      <c r="K11" s="8"/>
      <c r="L11" s="19"/>
      <c r="M11" s="20">
        <f t="shared" si="1"/>
        <v>300001</v>
      </c>
      <c r="N11" s="20">
        <f t="shared" si="1"/>
        <v>400000</v>
      </c>
      <c r="O11" s="18">
        <v>2.2000000000000002</v>
      </c>
      <c r="P11" s="22">
        <f>IF(($G$6-$P$39-$P$38-$P$37-$P$36-$P$35-$P$34-$P$33-$P$32-$P$31-$P$30-$P$29-$P$28-$P$27-$P$26-$P$25-$P$24-$P$23-$P$22-$P$21-$P$20-$P$19-$P$18-$P$17-$P$16-$P$15-$P$14-$P$13-$P$12-N10)&lt;0,0,$G$6-$P$39-$P$38-$P$37-$P$36-$P$35-$P$34-$P$33-$P$32-$P$31-$P$30-$P$29-$P$28-$P$27-$P$26-$P$25-$P$24-$P$23-$P$22-$P$21-$P$20-$P$19-$P$18-$P$17-$P$16-$P$15-$P$14-$P$13-$P$12-N10)</f>
        <v>100000</v>
      </c>
      <c r="Q11" s="22">
        <f t="shared" si="0"/>
        <v>220000.00000000003</v>
      </c>
    </row>
    <row r="12" spans="2:17" ht="15" thickBot="1">
      <c r="B12" s="11" t="s">
        <v>49</v>
      </c>
      <c r="C12" s="11" t="s">
        <v>17</v>
      </c>
      <c r="D12" s="7"/>
      <c r="E12" s="8"/>
      <c r="F12" s="7"/>
      <c r="J12" s="7"/>
      <c r="K12" s="8"/>
      <c r="L12" s="19"/>
      <c r="M12" s="20">
        <f t="shared" si="1"/>
        <v>400001</v>
      </c>
      <c r="N12" s="20">
        <f t="shared" si="1"/>
        <v>500000</v>
      </c>
      <c r="O12" s="18">
        <v>2</v>
      </c>
      <c r="P12" s="22">
        <f>IF(($G$6-$P$39-$P$38-$P$37-$P$36-$P$35-$P$34-$P$33-$P$32-$P$31-$P$30-$P$29-$P$28-$P$27-$P$26-$P$25-$P$24-$P$23-$P$22-$P$21-$P$20-$P$19-$P$18-$P$17-$P$16-$P$15-$P$14-$P$13-N11)&lt;0,0,$G$6-$P$39-$P$38-$P$37-$P$36-$P$35-$P$34-$P$33-$P$32-$P$31-$P$30-$P$29-$P$28-$P$27-$P$26-$P$25-$P$24-$P$23-$P$22-$P$21-$P$20-$P$19-$P$18-$P$17-$P$16-$P$15-$P$14-$P$13-N11)</f>
        <v>100000</v>
      </c>
      <c r="Q12" s="22">
        <f t="shared" si="0"/>
        <v>200000</v>
      </c>
    </row>
    <row r="13" spans="2:17" ht="15" thickBot="1">
      <c r="B13" s="11" t="s">
        <v>50</v>
      </c>
      <c r="C13" s="11" t="s">
        <v>18</v>
      </c>
      <c r="D13" s="7"/>
      <c r="E13" s="8"/>
      <c r="F13" s="7"/>
      <c r="J13" s="7"/>
      <c r="K13" s="8"/>
      <c r="L13" s="19"/>
      <c r="M13" s="20">
        <f t="shared" si="1"/>
        <v>500001</v>
      </c>
      <c r="N13" s="20">
        <f t="shared" si="1"/>
        <v>600000</v>
      </c>
      <c r="O13" s="18">
        <v>1.9</v>
      </c>
      <c r="P13" s="22">
        <f>IF(($G$6-$P$39-$P$38-$P$37-$P$36-$P$35-$P$34-$P$33-$P$32-$P$31-$P$30-$P$29-$P$28-$P$27-$P$26-$P$25-$P$24-$P$23-$P$22-$P$21-$P$20-$P$19-$P$18-$P$17-$P$16-$P$15-$P$14-N12)&lt;0,0,$G$6-$P$39-$P$38-$P$37-$P$36-$P$35-$P$34-$P$33-$P$32-$P$31-$P$30-$P$29-$P$28-$P$27-$P$26-$P$25-$P$24-$P$23-$P$22-$P$21-$P$20-$P$19-$P$18-$P$17-$P$16-$P$15-$P$14-N12)</f>
        <v>100000</v>
      </c>
      <c r="Q13" s="22">
        <f t="shared" si="0"/>
        <v>190000</v>
      </c>
    </row>
    <row r="14" spans="2:17" ht="15" thickBot="1">
      <c r="B14" s="11" t="s">
        <v>51</v>
      </c>
      <c r="C14" s="11" t="s">
        <v>19</v>
      </c>
      <c r="D14" s="7"/>
      <c r="E14" s="8"/>
      <c r="F14" s="7"/>
      <c r="J14" s="7"/>
      <c r="K14" s="8"/>
      <c r="L14" s="19"/>
      <c r="M14" s="20">
        <f t="shared" si="1"/>
        <v>600001</v>
      </c>
      <c r="N14" s="20">
        <f t="shared" si="1"/>
        <v>700000</v>
      </c>
      <c r="O14" s="18">
        <v>1.7999999999999998</v>
      </c>
      <c r="P14" s="22">
        <f>IF(($G$6-$P$39-$P$38-$P$37-$P$36-$P$35-$P$34-$P$33-$P$32-$P$31-$P$30-$P$29-$P$28-$P$27-$P$26-$P$25-$P$24-$P$23-$P$22-$P$21-$P$20-$P$19-$P$18-$P$17-$P$16-$P$15-N13)&lt;0,0,$G$6-$P$39-$P$38-$P$37-$P$36-$P$35-$P$34-$P$33-$P$32-$P$31-$P$30-$P$29-$P$28-$P$27-$P$26-$P$25-$P$24-$P$23-$P$22-$P$21-$P$20-$P$19-$P$18-$P$17-$P$16-$P$15-N13)</f>
        <v>100000</v>
      </c>
      <c r="Q14" s="22">
        <f t="shared" si="0"/>
        <v>179999.99999999997</v>
      </c>
    </row>
    <row r="15" spans="2:17" ht="15" thickBot="1">
      <c r="B15" s="11" t="s">
        <v>52</v>
      </c>
      <c r="C15" s="11" t="s">
        <v>20</v>
      </c>
      <c r="D15" s="7"/>
      <c r="E15" s="8"/>
      <c r="F15" s="7"/>
      <c r="J15" s="7"/>
      <c r="K15" s="8"/>
      <c r="L15" s="19"/>
      <c r="M15" s="20">
        <f t="shared" si="1"/>
        <v>700001</v>
      </c>
      <c r="N15" s="20">
        <f t="shared" si="1"/>
        <v>800000</v>
      </c>
      <c r="O15" s="18">
        <v>1.6999999999999997</v>
      </c>
      <c r="P15" s="22">
        <f>IF(($G$6-$P$39-$P$38-$P$37-$P$36-$P$35-$P$34-$P$33-$P$32-$P$31-$P$30-$P$29-$P$28-$P$27-$P$26-$P$25-$P$24-$P$23-$P$22-$P$21-$P$20-$P$19-$P$18-$P$17-$P$16-N14)&lt;0,0,$G$6-$P$39-$P$38-$P$37-$P$36-$P$35-$P$34-$P$33-$P$32-$P$31-$P$30-$P$29-$P$28-$P$27-$P$26-$P$25-$P$24-$P$23-$P$22-$P$21-$P$20-$P$19-$P$18-$P$17-$P$16-N14)</f>
        <v>100000</v>
      </c>
      <c r="Q15" s="22">
        <f t="shared" si="0"/>
        <v>169999.99999999997</v>
      </c>
    </row>
    <row r="16" spans="2:17" ht="15" thickBot="1">
      <c r="B16" s="11" t="s">
        <v>53</v>
      </c>
      <c r="C16" s="11" t="s">
        <v>21</v>
      </c>
      <c r="D16" s="7"/>
      <c r="E16" s="8"/>
      <c r="F16" s="7"/>
      <c r="J16" s="7"/>
      <c r="K16" s="8"/>
      <c r="L16" s="19"/>
      <c r="M16" s="20">
        <f t="shared" si="1"/>
        <v>800001</v>
      </c>
      <c r="N16" s="20">
        <f t="shared" si="1"/>
        <v>900000</v>
      </c>
      <c r="O16" s="18">
        <v>1.5999999999999996</v>
      </c>
      <c r="P16" s="22">
        <f>IF(($G$6-$P$39-$P$38-$P$37-$P$36-$P$35-$P$34-$P$33-$P$32-$P$31-$P$30-$P$29-$P$28-$P$27-$P$26-$P$25-$P$24-$P$23-$P$22-$P$21-$P$20-$P$19-$P$18-$P$17-N15)&lt;0,0,$G$6-$P$39-$P$38-$P$37-$P$36-$P$35-$P$34-$P$33-$P$32-$P$31-$P$30-$P$29-$P$28-$P$27-$P$26-$P$25-$P$24-$P$23-$P$22-$P$21-$P$20-$P$19-$P$18-$P$17-N15)</f>
        <v>100000</v>
      </c>
      <c r="Q16" s="22">
        <f t="shared" si="0"/>
        <v>159999.99999999997</v>
      </c>
    </row>
    <row r="17" spans="2:17" ht="15" thickBot="1">
      <c r="B17" s="11" t="s">
        <v>54</v>
      </c>
      <c r="C17" s="11" t="s">
        <v>22</v>
      </c>
      <c r="D17" s="7"/>
      <c r="E17" s="8"/>
      <c r="F17" s="7"/>
      <c r="J17" s="7"/>
      <c r="K17" s="8"/>
      <c r="L17" s="19"/>
      <c r="M17" s="20">
        <f t="shared" si="1"/>
        <v>900001</v>
      </c>
      <c r="N17" s="20">
        <f t="shared" si="1"/>
        <v>1000000</v>
      </c>
      <c r="O17" s="18">
        <v>1.4999999999999996</v>
      </c>
      <c r="P17" s="22">
        <f>IF(($G$6-$P$39-$P$38-$P$37-$P$36-$P$35-$P$34-$P$33-$P$32-$P$31-$P$30-$P$29-$P$28-$P$27-$P$26-$P$25-$P$24-$P$23-$P$22-$P$21-$P$20-$P$19-$P$18-N16)&lt;0,0,$G$6-$P$39-$P$38-$P$37-$P$36-$P$35-$P$34-$P$33-$P$32-$P$31-$P$30-$P$29-$P$28-$P$27-$P$26-$P$25-$P$24-$P$23-$P$22-$P$21-$P$20-$P$19-$P$18-N16)</f>
        <v>100000</v>
      </c>
      <c r="Q17" s="22">
        <f t="shared" si="0"/>
        <v>149999.99999999994</v>
      </c>
    </row>
    <row r="18" spans="2:17" ht="15" thickBot="1">
      <c r="B18" s="11" t="s">
        <v>55</v>
      </c>
      <c r="C18" s="11" t="s">
        <v>23</v>
      </c>
      <c r="D18" s="7"/>
      <c r="E18" s="8"/>
      <c r="F18" s="7"/>
      <c r="J18" s="7"/>
      <c r="K18" s="8"/>
      <c r="L18" s="19"/>
      <c r="M18" s="20">
        <v>1000001</v>
      </c>
      <c r="N18" s="20">
        <v>3000000</v>
      </c>
      <c r="O18" s="18">
        <v>1.3999999999999995</v>
      </c>
      <c r="P18" s="22">
        <f>IF(($G$6-$P$39-$P$38-$P$37-$P$36-$P$35-$P$34-$P$33-$P$32-$P$31-$P$30-$P$29-$P$28-$P$27-$P$26-$P$25-$P$24-$P$23-$P$22-$P$21-$P$20-$P$19-N17)&lt;0,0,$G$6-$P$39-$P$38-$P$37-$P$36-$P$35-$P$34-$P$33-$P$32-$P$31-$P$30-$P$29-$P$28-$P$27-$P$26-$P$25-$P$24-$P$23-$P$22-$P$21-$P$20-$P$19-N17)</f>
        <v>0</v>
      </c>
      <c r="Q18" s="22">
        <f t="shared" si="0"/>
        <v>0</v>
      </c>
    </row>
    <row r="19" spans="2:17" ht="15" thickBot="1">
      <c r="B19" s="11" t="s">
        <v>56</v>
      </c>
      <c r="C19" s="11" t="s">
        <v>24</v>
      </c>
      <c r="D19" s="7"/>
      <c r="E19" s="8"/>
      <c r="F19" s="7"/>
      <c r="J19" s="7"/>
      <c r="K19" s="8"/>
      <c r="L19" s="19"/>
      <c r="M19" s="20">
        <f>M18+2000000</f>
        <v>3000001</v>
      </c>
      <c r="N19" s="20">
        <f>N18+2000000</f>
        <v>5000000</v>
      </c>
      <c r="O19" s="18">
        <v>1.2999999999999994</v>
      </c>
      <c r="P19" s="22">
        <f>IF(($G$6-$P$39-$P$38-$P$37-$P$36-$P$35-$P$34-$P$33-$P$32-$P$31-$P$30-$P$29-$P$28-$P$27-$P$26-$P$25-$P$24-$P$23-$P$22-$P$21-$P$20-N18)&lt;0,0,$G$6-$P$39-$P$38-$P$37-$P$36-$P$35-$P$34-$P$33-$P$32-$P$31-$P$30-$P$29-$P$28-$P$27-$P$26-$P$25-$P$24-$P$23-$P$22-$P$21-$P$20-N18)</f>
        <v>0</v>
      </c>
      <c r="Q19" s="22">
        <f t="shared" si="0"/>
        <v>0</v>
      </c>
    </row>
    <row r="20" spans="2:17" ht="15" thickBot="1">
      <c r="B20" s="11" t="s">
        <v>57</v>
      </c>
      <c r="C20" s="11" t="s">
        <v>25</v>
      </c>
      <c r="D20" s="7"/>
      <c r="E20" s="8"/>
      <c r="F20" s="7"/>
      <c r="J20" s="7"/>
      <c r="K20" s="8"/>
      <c r="L20" s="19"/>
      <c r="M20" s="20">
        <f>M19+2000000</f>
        <v>5000001</v>
      </c>
      <c r="N20" s="20">
        <f>N19+2000000</f>
        <v>7000000</v>
      </c>
      <c r="O20" s="18">
        <v>1.1999999999999993</v>
      </c>
      <c r="P20" s="22">
        <f>IF(($G$6-$P$39-$P$38-$P$37-$P$36-$P$35-$P$34-$P$33-$P$32-$P$31-$P$30-$P$29-$P$28-$P$27-$P$26-$P$25-$P$24-$P$23-$P$22-$P$21-N19)&lt;0,0,$G$6-$P$39-$P$38-$P$37-$P$36-$P$35-$P$34-$P$33-$P$32-$P$31-$P$30-$P$29-$P$28-$P$27-$P$26-$P$25-$P$24-$P$23-$P$22-$P$21-N19)</f>
        <v>0</v>
      </c>
      <c r="Q20" s="22">
        <f t="shared" si="0"/>
        <v>0</v>
      </c>
    </row>
    <row r="21" spans="2:17" ht="15" thickBot="1">
      <c r="B21" s="11" t="s">
        <v>58</v>
      </c>
      <c r="C21" s="11" t="s">
        <v>26</v>
      </c>
      <c r="D21" s="15"/>
      <c r="E21" s="16"/>
      <c r="F21" s="15"/>
      <c r="J21" s="15"/>
      <c r="K21" s="16"/>
      <c r="L21" s="21"/>
      <c r="M21" s="20">
        <v>7000001</v>
      </c>
      <c r="N21" s="20">
        <v>10000000</v>
      </c>
      <c r="O21" s="18">
        <v>1.0999999999999992</v>
      </c>
      <c r="P21" s="22">
        <f>IF(($G$6-$P$39-$P$38-$P$37-$P$36-$P$35-$P$34-$P$33-$P$32-$P$31-$P$30-$P$29-$P$28-$P$27-$P$26-$P$25-$P$24-$P$23-$P$22-N20)&lt;0,0,$G$6-$P$39-$P$38-$P$37-$P$36-$P$35-$P$34-$P$33-$P$32-$P$31-$P$30-$P$29-$P$28-$P$27-$P$26-$P$25-$P$24-$P$23-$P$22-N20)</f>
        <v>0</v>
      </c>
      <c r="Q21" s="22">
        <f t="shared" si="0"/>
        <v>0</v>
      </c>
    </row>
    <row r="22" spans="2:17" ht="15" thickBot="1">
      <c r="B22" s="11" t="s">
        <v>59</v>
      </c>
      <c r="C22" s="11" t="s">
        <v>27</v>
      </c>
      <c r="D22" s="15"/>
      <c r="E22" s="16"/>
      <c r="F22" s="15"/>
      <c r="J22" s="15"/>
      <c r="K22" s="16"/>
      <c r="L22" s="21"/>
      <c r="M22" s="20">
        <v>10000001</v>
      </c>
      <c r="N22" s="20">
        <v>15000000</v>
      </c>
      <c r="O22" s="18">
        <v>1</v>
      </c>
      <c r="P22" s="22">
        <f>IF(($G$6-$P$39-$P$38-$P$37-$P$36-$P$35-$P$34-$P$33-$P$32-$P$31-$P$30-$P$29-$P$28-$P$27-$P$26-$P$25-$P$24-$P$23-N21)&lt;0,0,$G$6-$P$39-$P$38-$P$37-$P$36-$P$35-$P$34-$P$33-$P$32-$P$31-$P$30-$P$29-$P$28-$P$27-$P$26-$P$25-$P$24-$P$23-N21)</f>
        <v>0</v>
      </c>
      <c r="Q22" s="22">
        <f t="shared" si="0"/>
        <v>0</v>
      </c>
    </row>
    <row r="23" spans="2:17" ht="15" thickBot="1">
      <c r="B23" s="11" t="s">
        <v>60</v>
      </c>
      <c r="C23" s="11" t="s">
        <v>28</v>
      </c>
      <c r="M23" s="20">
        <f>M22+5000000</f>
        <v>15000001</v>
      </c>
      <c r="N23" s="20">
        <f>N22+5000000</f>
        <v>20000000</v>
      </c>
      <c r="O23" s="18">
        <v>0.95</v>
      </c>
      <c r="P23" s="22">
        <f>IF(($G$6-$P$39-$P$38-$P$37-$P$36-$P$35-$P$34-$P$33-$P$32-$P$31-$P$30-$P$29-$P$28-$P$27-$P$26-$P$25-$P$24-N22)&lt;0,0,$G$6-$P$39-$P$38-$P$37-$P$36-$P$35-$P$34-$P$33-$P$32-$P$31-$P$30-$P$29-$P$28-$P$27-$P$26-$P$25-$P$24-N22)</f>
        <v>0</v>
      </c>
      <c r="Q23" s="22">
        <f t="shared" si="0"/>
        <v>0</v>
      </c>
    </row>
    <row r="24" spans="2:17" ht="15" thickBot="1">
      <c r="B24" s="11" t="s">
        <v>61</v>
      </c>
      <c r="C24" s="11" t="s">
        <v>29</v>
      </c>
      <c r="D24" s="7"/>
      <c r="E24" s="8"/>
      <c r="F24" s="7"/>
      <c r="J24" s="7"/>
      <c r="K24" s="8"/>
      <c r="L24" s="19"/>
      <c r="M24" s="20">
        <f t="shared" ref="M24:N39" si="2">M23+5000000</f>
        <v>20000001</v>
      </c>
      <c r="N24" s="20">
        <f t="shared" si="2"/>
        <v>25000000</v>
      </c>
      <c r="O24" s="18">
        <f>O23-0.05</f>
        <v>0.89999999999999991</v>
      </c>
      <c r="P24" s="22">
        <f>IF(($G$6-$P$39-$P$38-$P$37-$P$36-$P$35-$P$34-$P$33-$P$32-$P$31-$P$30-$P$29-$P$28-$P$27-$P$26-$P$25-N23)&lt;0,0,$G$6-$P$39-$P$38-$P$37-$P$36-$P$35-$P$34-$P$33-$P$32-$P$31-$P$30-$P$29-$P$28-$P$27-$P$26-$P$25-N23)</f>
        <v>0</v>
      </c>
      <c r="Q24" s="22">
        <f t="shared" si="0"/>
        <v>0</v>
      </c>
    </row>
    <row r="25" spans="2:17" ht="15" thickBot="1">
      <c r="B25" s="11" t="s">
        <v>62</v>
      </c>
      <c r="C25" s="11" t="s">
        <v>30</v>
      </c>
      <c r="D25" s="7"/>
      <c r="E25" s="8"/>
      <c r="F25" s="7"/>
      <c r="J25" s="7"/>
      <c r="K25" s="8"/>
      <c r="L25" s="19"/>
      <c r="M25" s="20">
        <f t="shared" si="2"/>
        <v>25000001</v>
      </c>
      <c r="N25" s="20">
        <f t="shared" si="2"/>
        <v>30000000</v>
      </c>
      <c r="O25" s="18">
        <f t="shared" ref="O25:O39" si="3">O24-0.05</f>
        <v>0.84999999999999987</v>
      </c>
      <c r="P25" s="22">
        <f>IF(($G$6-$P$39-$P$38-$P$37-$P$36-$P$35-$P$34-$P$33-$P$32-$P$31-$P$30-$P$29-$P$28-$P$27-$P$26-N24)&lt;0,0,$G$6-$P$39-$P$38-$P$37-$P$36-$P$35-$P$34-$P$33-$P$32-$P$31-$P$30-$P$29-$P$28-$P$27-$P$26-N24)</f>
        <v>0</v>
      </c>
      <c r="Q25" s="22">
        <f t="shared" si="0"/>
        <v>0</v>
      </c>
    </row>
    <row r="26" spans="2:17" ht="15" thickBot="1">
      <c r="B26" s="11" t="s">
        <v>63</v>
      </c>
      <c r="C26" s="11" t="s">
        <v>31</v>
      </c>
      <c r="D26" s="7"/>
      <c r="E26" s="8"/>
      <c r="F26" s="7"/>
      <c r="J26" s="7"/>
      <c r="K26" s="8"/>
      <c r="L26" s="19"/>
      <c r="M26" s="20">
        <f t="shared" si="2"/>
        <v>30000001</v>
      </c>
      <c r="N26" s="20">
        <f t="shared" si="2"/>
        <v>35000000</v>
      </c>
      <c r="O26" s="18">
        <f t="shared" si="3"/>
        <v>0.79999999999999982</v>
      </c>
      <c r="P26" s="22">
        <f>IF(($G$6-$P$39-$P$38-$P$37-$P$36-$P$35-$P$34-$P$33-$P$32-$P$31-$P$30-$P$29-$P$28-$P$27-N25)&lt;0,0,$G$6-$P$39-$P$38-$P$37-$P$36-$P$35-$P$34-$P$33-$P$32-$P$31-$P$30-$P$29-$P$28-$P$27-N25)</f>
        <v>0</v>
      </c>
      <c r="Q26" s="22">
        <f t="shared" si="0"/>
        <v>0</v>
      </c>
    </row>
    <row r="27" spans="2:17" ht="15" thickBot="1">
      <c r="B27" s="11" t="s">
        <v>64</v>
      </c>
      <c r="C27" s="11" t="s">
        <v>32</v>
      </c>
      <c r="D27" s="7"/>
      <c r="E27" s="8"/>
      <c r="F27" s="7"/>
      <c r="J27" s="7"/>
      <c r="K27" s="8"/>
      <c r="L27" s="19"/>
      <c r="M27" s="20">
        <f t="shared" si="2"/>
        <v>35000001</v>
      </c>
      <c r="N27" s="20">
        <f t="shared" si="2"/>
        <v>40000000</v>
      </c>
      <c r="O27" s="18">
        <f t="shared" si="3"/>
        <v>0.74999999999999978</v>
      </c>
      <c r="P27" s="22">
        <f>IF(($G$6-$P$39-$P$38-$P$37-$P$36-$P$35-$P$34-$P$33-$P$32-$P$31-$P$30-$P$29-$P$28-N26)&lt;0,0,$G$6-$P$39-$P$38-$P$37-$P$36-$P$35-$P$34-$P$33-$P$32-$P$31-$P$30-$P$29-$P$28-N26)</f>
        <v>0</v>
      </c>
      <c r="Q27" s="22">
        <f t="shared" si="0"/>
        <v>0</v>
      </c>
    </row>
    <row r="28" spans="2:17" ht="15" thickBot="1">
      <c r="B28" s="11" t="s">
        <v>65</v>
      </c>
      <c r="C28" s="11" t="s">
        <v>33</v>
      </c>
      <c r="D28" s="7"/>
      <c r="E28" s="8"/>
      <c r="F28" s="7"/>
      <c r="J28" s="7"/>
      <c r="K28" s="8"/>
      <c r="L28" s="19"/>
      <c r="M28" s="20">
        <f t="shared" si="2"/>
        <v>40000001</v>
      </c>
      <c r="N28" s="20">
        <f t="shared" si="2"/>
        <v>45000000</v>
      </c>
      <c r="O28" s="18">
        <f t="shared" si="3"/>
        <v>0.69999999999999973</v>
      </c>
      <c r="P28" s="22">
        <f>IF(($G$6-$P$39-$P$38-$P$37-$P$36-$P$35-$P$34-$P$33-$P$32-$P$31-$P$30-$P$29-N27)&lt;0,0,$G$6-$P$39-$P$38-$P$37-$P$36-$P$35-$P$34-$P$33-$P$32-$P$31-$P$30-$P$29-N27)</f>
        <v>0</v>
      </c>
      <c r="Q28" s="22">
        <f t="shared" si="0"/>
        <v>0</v>
      </c>
    </row>
    <row r="29" spans="2:17" ht="15" thickBot="1">
      <c r="B29" s="11" t="s">
        <v>66</v>
      </c>
      <c r="C29" s="11" t="s">
        <v>34</v>
      </c>
      <c r="D29" s="7"/>
      <c r="E29" s="8"/>
      <c r="F29" s="7"/>
      <c r="J29" s="7"/>
      <c r="K29" s="8"/>
      <c r="L29" s="19"/>
      <c r="M29" s="20">
        <f t="shared" si="2"/>
        <v>45000001</v>
      </c>
      <c r="N29" s="20">
        <f t="shared" si="2"/>
        <v>50000000</v>
      </c>
      <c r="O29" s="18">
        <f t="shared" si="3"/>
        <v>0.64999999999999969</v>
      </c>
      <c r="P29" s="22">
        <f>IF(($G$6-$P$39-$P$38-$P$37-$P$36-$P$35-$P$34-$P$33-$P$32-$P$31-$P$30-N28)&lt;0,0,$G$6-$P$39-$P$38-$P$37-$P$36-$P$35-$P$34-$P$33-$P$32-$P$31-$P$30-N28)</f>
        <v>0</v>
      </c>
      <c r="Q29" s="22">
        <f t="shared" si="0"/>
        <v>0</v>
      </c>
    </row>
    <row r="30" spans="2:17" ht="15" thickBot="1">
      <c r="B30" s="11" t="s">
        <v>67</v>
      </c>
      <c r="C30" s="11" t="s">
        <v>35</v>
      </c>
      <c r="D30" s="7"/>
      <c r="E30" s="8"/>
      <c r="F30" s="7"/>
      <c r="J30" s="7"/>
      <c r="K30" s="8"/>
      <c r="L30" s="19"/>
      <c r="M30" s="20">
        <f t="shared" si="2"/>
        <v>50000001</v>
      </c>
      <c r="N30" s="20">
        <f t="shared" si="2"/>
        <v>55000000</v>
      </c>
      <c r="O30" s="18">
        <f t="shared" si="3"/>
        <v>0.59999999999999964</v>
      </c>
      <c r="P30" s="22">
        <f>IF(($G$6-$P$39-$P$38-$P$37-$P$36-$P$35-$P$34-$P$33-$P$32-$P$31-N29)&lt;0,0,$G$6-$P$39-$P$38-$P$37-$P$36-$P$35-$P$34-$P$33-$P$32-$P$31-N29)</f>
        <v>0</v>
      </c>
      <c r="Q30" s="22">
        <f t="shared" si="0"/>
        <v>0</v>
      </c>
    </row>
    <row r="31" spans="2:17" ht="15" thickBot="1">
      <c r="B31" s="11" t="s">
        <v>68</v>
      </c>
      <c r="C31" s="11" t="s">
        <v>36</v>
      </c>
      <c r="D31" s="7"/>
      <c r="E31" s="8"/>
      <c r="F31" s="7"/>
      <c r="J31" s="7"/>
      <c r="K31" s="8"/>
      <c r="L31" s="19"/>
      <c r="M31" s="20">
        <f t="shared" si="2"/>
        <v>55000001</v>
      </c>
      <c r="N31" s="20">
        <f t="shared" si="2"/>
        <v>60000000</v>
      </c>
      <c r="O31" s="18">
        <f t="shared" si="3"/>
        <v>0.5499999999999996</v>
      </c>
      <c r="P31" s="22">
        <f>IF(($G$6-$P$39-$P$38-$P$37-$P$36-$P$35-$P$34-$P$33-$P$32-N30)&lt;0,0,$G$6-$P$39-$P$38-$P$37-$P$36-$P$35-$P$34-$P$33-$P$32-N30)</f>
        <v>0</v>
      </c>
      <c r="Q31" s="22">
        <f t="shared" si="0"/>
        <v>0</v>
      </c>
    </row>
    <row r="32" spans="2:17" ht="15" thickBot="1">
      <c r="B32" s="11" t="s">
        <v>69</v>
      </c>
      <c r="C32" s="11" t="s">
        <v>37</v>
      </c>
      <c r="D32" s="7"/>
      <c r="E32" s="8"/>
      <c r="F32" s="7"/>
      <c r="J32" s="7"/>
      <c r="K32" s="8"/>
      <c r="L32" s="19"/>
      <c r="M32" s="20">
        <f t="shared" si="2"/>
        <v>60000001</v>
      </c>
      <c r="N32" s="20">
        <f t="shared" si="2"/>
        <v>65000000</v>
      </c>
      <c r="O32" s="18">
        <f t="shared" si="3"/>
        <v>0.49999999999999961</v>
      </c>
      <c r="P32" s="22">
        <f>IF(($G$6-$P$39-$P$38-$P$37-$P$36-$P$35-$P$34-$P$33-N31)&lt;0,0,$G$6-$P$39-$P$38-$P$37-$P$36-$P$35-$P$34-$P$33-N31)</f>
        <v>0</v>
      </c>
      <c r="Q32" s="22">
        <f t="shared" si="0"/>
        <v>0</v>
      </c>
    </row>
    <row r="33" spans="2:17" ht="15" thickBot="1">
      <c r="B33" s="11" t="s">
        <v>70</v>
      </c>
      <c r="C33" s="11" t="s">
        <v>38</v>
      </c>
      <c r="D33" s="7"/>
      <c r="E33" s="8"/>
      <c r="F33" s="7"/>
      <c r="J33" s="7"/>
      <c r="K33" s="8"/>
      <c r="L33" s="19"/>
      <c r="M33" s="20">
        <f t="shared" si="2"/>
        <v>65000001</v>
      </c>
      <c r="N33" s="20">
        <f t="shared" si="2"/>
        <v>70000000</v>
      </c>
      <c r="O33" s="18">
        <f t="shared" si="3"/>
        <v>0.44999999999999962</v>
      </c>
      <c r="P33" s="22">
        <f>IF(($G$6-$P$39-$P$38-$P$37-$P$36-$P$35-$P$34-N32)&lt;0,0,$G$6-$P$39-$P$38-$P$37-$P$36-$P$35-$P$34-N32)</f>
        <v>0</v>
      </c>
      <c r="Q33" s="22">
        <f t="shared" si="0"/>
        <v>0</v>
      </c>
    </row>
    <row r="34" spans="2:17" ht="15" thickBot="1">
      <c r="B34" s="11" t="s">
        <v>71</v>
      </c>
      <c r="C34" s="11" t="s">
        <v>39</v>
      </c>
      <c r="D34" s="7"/>
      <c r="E34" s="8"/>
      <c r="F34" s="7"/>
      <c r="J34" s="7"/>
      <c r="K34" s="8"/>
      <c r="L34" s="19"/>
      <c r="M34" s="20">
        <f t="shared" si="2"/>
        <v>70000001</v>
      </c>
      <c r="N34" s="20">
        <f t="shared" si="2"/>
        <v>75000000</v>
      </c>
      <c r="O34" s="18">
        <f t="shared" si="3"/>
        <v>0.39999999999999963</v>
      </c>
      <c r="P34" s="22">
        <f>IF(($G$6-$P$39-$P$38-$P$37-$P$36-$P$35-N33)&lt;0,0,$G$6-$P$39-$P$38-$P$37-$P$36-$P$35-N33)</f>
        <v>0</v>
      </c>
      <c r="Q34" s="22">
        <f t="shared" si="0"/>
        <v>0</v>
      </c>
    </row>
    <row r="35" spans="2:17" ht="15" thickBot="1">
      <c r="B35" s="11" t="s">
        <v>72</v>
      </c>
      <c r="C35" s="11" t="s">
        <v>40</v>
      </c>
      <c r="D35" s="7"/>
      <c r="E35" s="8"/>
      <c r="F35" s="7"/>
      <c r="J35" s="7"/>
      <c r="K35" s="8"/>
      <c r="L35" s="19"/>
      <c r="M35" s="20">
        <f t="shared" si="2"/>
        <v>75000001</v>
      </c>
      <c r="N35" s="20">
        <f t="shared" si="2"/>
        <v>80000000</v>
      </c>
      <c r="O35" s="18">
        <f t="shared" si="3"/>
        <v>0.34999999999999964</v>
      </c>
      <c r="P35" s="22">
        <f>IF(($G$6-$P$39-$P$38-$P$37-$P$36-N34)&lt;0,0,$G$6-$P$39-$P$38-$P$37-$P$36-N34)</f>
        <v>0</v>
      </c>
      <c r="Q35" s="22">
        <f t="shared" si="0"/>
        <v>0</v>
      </c>
    </row>
    <row r="36" spans="2:17" ht="15" thickBot="1">
      <c r="B36" s="11" t="s">
        <v>73</v>
      </c>
      <c r="C36" s="11" t="s">
        <v>41</v>
      </c>
      <c r="D36" s="7"/>
      <c r="E36" s="8"/>
      <c r="F36" s="7"/>
      <c r="J36" s="7"/>
      <c r="K36" s="8"/>
      <c r="L36" s="19"/>
      <c r="M36" s="20">
        <f t="shared" si="2"/>
        <v>80000001</v>
      </c>
      <c r="N36" s="20">
        <f t="shared" si="2"/>
        <v>85000000</v>
      </c>
      <c r="O36" s="18">
        <f t="shared" si="3"/>
        <v>0.29999999999999966</v>
      </c>
      <c r="P36" s="22">
        <f>IF(($G$6-$P$39-$P$38-$P$37-N35)&lt;0,0,$G$6-$P$39-$P$38-$P$37-N35)</f>
        <v>0</v>
      </c>
      <c r="Q36" s="22">
        <f t="shared" si="0"/>
        <v>0</v>
      </c>
    </row>
    <row r="37" spans="2:17" ht="15" thickBot="1">
      <c r="B37" s="11" t="s">
        <v>74</v>
      </c>
      <c r="C37" s="11" t="s">
        <v>42</v>
      </c>
      <c r="D37" s="7"/>
      <c r="E37" s="8"/>
      <c r="F37" s="7"/>
      <c r="J37" s="7"/>
      <c r="K37" s="8"/>
      <c r="L37" s="19"/>
      <c r="M37" s="20">
        <f t="shared" si="2"/>
        <v>85000001</v>
      </c>
      <c r="N37" s="20">
        <f t="shared" si="2"/>
        <v>90000000</v>
      </c>
      <c r="O37" s="18">
        <f t="shared" si="3"/>
        <v>0.24999999999999967</v>
      </c>
      <c r="P37" s="22">
        <f>IF(($G$6-$P$39-$P$38-N36)&lt;0,0,$G$6-$P$39-$P$38-N36)</f>
        <v>0</v>
      </c>
      <c r="Q37" s="22">
        <f t="shared" si="0"/>
        <v>0</v>
      </c>
    </row>
    <row r="38" spans="2:17" ht="15" thickBot="1">
      <c r="B38" s="11" t="s">
        <v>75</v>
      </c>
      <c r="C38" s="11" t="s">
        <v>43</v>
      </c>
      <c r="D38" s="7"/>
      <c r="E38" s="8"/>
      <c r="F38" s="7"/>
      <c r="J38" s="7"/>
      <c r="K38" s="8"/>
      <c r="L38" s="19"/>
      <c r="M38" s="20">
        <f t="shared" si="2"/>
        <v>90000001</v>
      </c>
      <c r="N38" s="20">
        <f t="shared" si="2"/>
        <v>95000000</v>
      </c>
      <c r="O38" s="18">
        <f t="shared" si="3"/>
        <v>0.19999999999999968</v>
      </c>
      <c r="P38" s="22">
        <f>IF(($G$6-$P$39-N37)&lt;0,0,$G$6-$P$39-N37)</f>
        <v>0</v>
      </c>
      <c r="Q38" s="22">
        <f t="shared" si="0"/>
        <v>0</v>
      </c>
    </row>
    <row r="39" spans="2:17">
      <c r="D39" s="7"/>
      <c r="E39" s="8"/>
      <c r="F39" s="7"/>
      <c r="J39" s="7"/>
      <c r="K39" s="8"/>
      <c r="L39" s="19"/>
      <c r="M39" s="20">
        <f t="shared" si="2"/>
        <v>95000001</v>
      </c>
      <c r="N39" s="20">
        <f t="shared" si="2"/>
        <v>100000000</v>
      </c>
      <c r="O39" s="18">
        <f t="shared" si="3"/>
        <v>0.14999999999999969</v>
      </c>
      <c r="P39" s="22">
        <f>IF(($G$6-N38)&lt;0,0,$G$6-N38)</f>
        <v>0</v>
      </c>
      <c r="Q39" s="22">
        <f t="shared" si="0"/>
        <v>0</v>
      </c>
    </row>
    <row r="40" spans="2:17">
      <c r="D40" s="7"/>
      <c r="E40" s="8"/>
      <c r="F40" s="7"/>
      <c r="J40" s="7"/>
      <c r="K40" s="8"/>
      <c r="L40" s="19"/>
      <c r="M40" s="20"/>
      <c r="N40" s="20"/>
    </row>
    <row r="41" spans="2:17">
      <c r="D41" s="7"/>
      <c r="E41" s="8"/>
      <c r="F41" s="7"/>
      <c r="J41" s="7"/>
      <c r="K41" s="8"/>
      <c r="L41" s="19"/>
      <c r="M41" s="20"/>
      <c r="N41" s="20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TW_Redesign_加購試算表</vt:lpstr>
      <vt:lpstr>計算表_JP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 Wataru</dc:creator>
  <cp:lastModifiedBy>Admin</cp:lastModifiedBy>
  <dcterms:created xsi:type="dcterms:W3CDTF">2018-04-02T08:34:55Z</dcterms:created>
  <dcterms:modified xsi:type="dcterms:W3CDTF">2019-05-28T06:36:52Z</dcterms:modified>
</cp:coreProperties>
</file>